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Мой StartApp создание платформы адаптации и обучения новых и старых сотрудников\StartApp №1- Проект SkillFlow AI(атоматизация найма и обучение)\Фин. модель\"/>
    </mc:Choice>
  </mc:AlternateContent>
  <xr:revisionPtr revIDLastSave="0" documentId="13_ncr:1_{7D65C707-DAC7-4C77-90CE-9FF0C5CEE341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killFlow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59" i="1" l="1"/>
  <c r="AJ59" i="1"/>
  <c r="W59" i="1"/>
  <c r="J59" i="1"/>
  <c r="J15" i="1"/>
  <c r="W15" i="1"/>
  <c r="AJ15" i="1"/>
  <c r="AW15" i="1"/>
  <c r="J16" i="1"/>
  <c r="W16" i="1"/>
  <c r="AJ16" i="1"/>
  <c r="AW16" i="1"/>
  <c r="J17" i="1"/>
  <c r="W17" i="1"/>
  <c r="AJ17" i="1"/>
  <c r="AW17" i="1"/>
  <c r="J18" i="1"/>
  <c r="W18" i="1"/>
  <c r="AJ18" i="1"/>
  <c r="AW18" i="1"/>
  <c r="J25" i="1"/>
  <c r="AJ25" i="1"/>
  <c r="AW25" i="1"/>
  <c r="J26" i="1"/>
  <c r="AJ26" i="1"/>
  <c r="AW26" i="1"/>
  <c r="J27" i="1"/>
  <c r="AJ27" i="1"/>
  <c r="AW27" i="1"/>
  <c r="J28" i="1"/>
  <c r="AJ28" i="1"/>
  <c r="AW28" i="1"/>
  <c r="AJ54" i="1"/>
  <c r="AJ52" i="1"/>
  <c r="W54" i="1"/>
  <c r="W52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7" i="1"/>
  <c r="J58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AW52" i="1"/>
  <c r="AW54" i="1"/>
  <c r="AW43" i="1"/>
  <c r="AW44" i="1"/>
  <c r="AW45" i="1"/>
  <c r="AW46" i="1"/>
  <c r="AW47" i="1"/>
  <c r="AW48" i="1"/>
  <c r="AW49" i="1"/>
  <c r="AW50" i="1"/>
  <c r="AW51" i="1"/>
  <c r="AW53" i="1"/>
  <c r="W7" i="1"/>
  <c r="AL68" i="1"/>
  <c r="AM68" i="1"/>
  <c r="AN68" i="1"/>
  <c r="AO68" i="1"/>
  <c r="AP68" i="1"/>
  <c r="AQ68" i="1"/>
  <c r="AR68" i="1"/>
  <c r="AS68" i="1"/>
  <c r="AT68" i="1"/>
  <c r="AU68" i="1"/>
  <c r="AV68" i="1"/>
  <c r="AK68" i="1"/>
  <c r="AW63" i="1"/>
  <c r="J6" i="1"/>
  <c r="J8" i="1"/>
  <c r="J10" i="1"/>
  <c r="J11" i="1"/>
  <c r="J12" i="1"/>
  <c r="J13" i="1"/>
  <c r="J14" i="1"/>
  <c r="J19" i="1"/>
  <c r="J20" i="1"/>
  <c r="J21" i="1"/>
  <c r="J22" i="1"/>
  <c r="J23" i="1"/>
  <c r="J24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5" i="1"/>
  <c r="K5" i="1"/>
  <c r="K6" i="1" s="1"/>
  <c r="S68" i="1"/>
  <c r="T68" i="1"/>
  <c r="R68" i="1"/>
  <c r="P68" i="1"/>
  <c r="Q68" i="1"/>
  <c r="O68" i="1"/>
  <c r="N68" i="1"/>
  <c r="M68" i="1"/>
  <c r="L68" i="1"/>
  <c r="K68" i="1"/>
  <c r="W22" i="1"/>
  <c r="AL56" i="1"/>
  <c r="AM56" i="1"/>
  <c r="AN56" i="1"/>
  <c r="AO56" i="1"/>
  <c r="AP56" i="1"/>
  <c r="AQ56" i="1"/>
  <c r="AR56" i="1"/>
  <c r="AS56" i="1"/>
  <c r="AT56" i="1"/>
  <c r="AU56" i="1"/>
  <c r="AV56" i="1"/>
  <c r="AK56" i="1"/>
  <c r="Y56" i="1"/>
  <c r="Z56" i="1"/>
  <c r="AA56" i="1"/>
  <c r="AB56" i="1"/>
  <c r="AC56" i="1"/>
  <c r="AD56" i="1"/>
  <c r="AE56" i="1"/>
  <c r="AF56" i="1"/>
  <c r="AG56" i="1"/>
  <c r="AH56" i="1"/>
  <c r="AI56" i="1"/>
  <c r="X56" i="1"/>
  <c r="L56" i="1"/>
  <c r="M56" i="1"/>
  <c r="N56" i="1"/>
  <c r="O56" i="1"/>
  <c r="P56" i="1"/>
  <c r="Q56" i="1"/>
  <c r="R56" i="1"/>
  <c r="S56" i="1"/>
  <c r="T56" i="1"/>
  <c r="U56" i="1"/>
  <c r="V56" i="1"/>
  <c r="K56" i="1"/>
  <c r="AW29" i="1"/>
  <c r="AW30" i="1"/>
  <c r="AW31" i="1"/>
  <c r="AW32" i="1"/>
  <c r="AW33" i="1"/>
  <c r="AW24" i="1"/>
  <c r="AQ5" i="1"/>
  <c r="AQ6" i="1" s="1"/>
  <c r="AR5" i="1"/>
  <c r="AR6" i="1" s="1"/>
  <c r="AS5" i="1"/>
  <c r="AS6" i="1" s="1"/>
  <c r="AT5" i="1"/>
  <c r="AT6" i="1" s="1"/>
  <c r="AU5" i="1"/>
  <c r="AU6" i="1" s="1"/>
  <c r="AV5" i="1"/>
  <c r="AV6" i="1" s="1"/>
  <c r="AP5" i="1"/>
  <c r="AP6" i="1" s="1"/>
  <c r="AO5" i="1"/>
  <c r="AO6" i="1" s="1"/>
  <c r="AN5" i="1"/>
  <c r="AN6" i="1" s="1"/>
  <c r="AM5" i="1"/>
  <c r="AM6" i="1" s="1"/>
  <c r="AL5" i="1"/>
  <c r="AL6" i="1" s="1"/>
  <c r="AI5" i="1"/>
  <c r="AI6" i="1" s="1"/>
  <c r="AH5" i="1"/>
  <c r="AH6" i="1" s="1"/>
  <c r="AJ29" i="1"/>
  <c r="AJ30" i="1"/>
  <c r="AJ31" i="1"/>
  <c r="AJ32" i="1"/>
  <c r="AJ33" i="1"/>
  <c r="AJ24" i="1"/>
  <c r="AK5" i="1"/>
  <c r="AK6" i="1" s="1"/>
  <c r="W34" i="1"/>
  <c r="AJ34" i="1"/>
  <c r="AW34" i="1"/>
  <c r="AW72" i="1"/>
  <c r="AW70" i="1"/>
  <c r="AW69" i="1"/>
  <c r="AW67" i="1"/>
  <c r="AW66" i="1"/>
  <c r="AW65" i="1"/>
  <c r="AW64" i="1"/>
  <c r="AW62" i="1"/>
  <c r="AW58" i="1"/>
  <c r="AW57" i="1"/>
  <c r="AW55" i="1"/>
  <c r="AW42" i="1"/>
  <c r="AW41" i="1"/>
  <c r="AW40" i="1"/>
  <c r="AW39" i="1"/>
  <c r="AW38" i="1"/>
  <c r="AW37" i="1"/>
  <c r="AW36" i="1"/>
  <c r="AW35" i="1"/>
  <c r="AW23" i="1"/>
  <c r="AW22" i="1"/>
  <c r="AW21" i="1"/>
  <c r="AW20" i="1"/>
  <c r="AW19" i="1"/>
  <c r="AW14" i="1"/>
  <c r="AW13" i="1"/>
  <c r="AW12" i="1"/>
  <c r="AW11" i="1"/>
  <c r="AW10" i="1"/>
  <c r="AJ10" i="1"/>
  <c r="AJ11" i="1"/>
  <c r="AJ12" i="1"/>
  <c r="AJ13" i="1"/>
  <c r="AJ14" i="1"/>
  <c r="AJ19" i="1"/>
  <c r="AJ20" i="1"/>
  <c r="AJ21" i="1"/>
  <c r="AJ22" i="1"/>
  <c r="AJ23" i="1"/>
  <c r="AJ35" i="1"/>
  <c r="AJ36" i="1"/>
  <c r="AJ37" i="1"/>
  <c r="AJ38" i="1"/>
  <c r="AJ39" i="1"/>
  <c r="AJ40" i="1"/>
  <c r="AJ41" i="1"/>
  <c r="AJ42" i="1"/>
  <c r="AJ53" i="1"/>
  <c r="AJ55" i="1"/>
  <c r="AJ57" i="1"/>
  <c r="AJ58" i="1"/>
  <c r="AJ62" i="1"/>
  <c r="AJ63" i="1"/>
  <c r="AJ64" i="1"/>
  <c r="AJ65" i="1"/>
  <c r="AJ66" i="1"/>
  <c r="AJ67" i="1"/>
  <c r="AJ69" i="1"/>
  <c r="AJ70" i="1"/>
  <c r="AJ72" i="1"/>
  <c r="W8" i="1"/>
  <c r="W10" i="1"/>
  <c r="W11" i="1"/>
  <c r="W12" i="1"/>
  <c r="W13" i="1"/>
  <c r="W14" i="1"/>
  <c r="W19" i="1"/>
  <c r="W20" i="1"/>
  <c r="W21" i="1"/>
  <c r="W23" i="1"/>
  <c r="W35" i="1"/>
  <c r="W36" i="1"/>
  <c r="W37" i="1"/>
  <c r="W38" i="1"/>
  <c r="W39" i="1"/>
  <c r="W40" i="1"/>
  <c r="W41" i="1"/>
  <c r="W42" i="1"/>
  <c r="W53" i="1"/>
  <c r="W55" i="1"/>
  <c r="W57" i="1"/>
  <c r="W58" i="1"/>
  <c r="W62" i="1"/>
  <c r="W63" i="1"/>
  <c r="W64" i="1"/>
  <c r="W65" i="1"/>
  <c r="W66" i="1"/>
  <c r="W67" i="1"/>
  <c r="W69" i="1"/>
  <c r="W70" i="1"/>
  <c r="W72" i="1"/>
  <c r="AV61" i="1"/>
  <c r="AU61" i="1"/>
  <c r="AT61" i="1"/>
  <c r="AS61" i="1"/>
  <c r="AR61" i="1"/>
  <c r="AQ61" i="1"/>
  <c r="AP61" i="1"/>
  <c r="AO61" i="1"/>
  <c r="AN61" i="1"/>
  <c r="AM61" i="1"/>
  <c r="AL61" i="1"/>
  <c r="AK61" i="1"/>
  <c r="AV60" i="1"/>
  <c r="AU60" i="1"/>
  <c r="AT60" i="1"/>
  <c r="AS60" i="1"/>
  <c r="AR60" i="1"/>
  <c r="AQ60" i="1"/>
  <c r="AP60" i="1"/>
  <c r="AO60" i="1"/>
  <c r="AN60" i="1"/>
  <c r="AM60" i="1"/>
  <c r="AL60" i="1"/>
  <c r="AK60" i="1"/>
  <c r="Y68" i="1"/>
  <c r="Z68" i="1"/>
  <c r="AA68" i="1"/>
  <c r="AB68" i="1"/>
  <c r="AC68" i="1"/>
  <c r="AD68" i="1"/>
  <c r="AE68" i="1"/>
  <c r="AF68" i="1"/>
  <c r="AG68" i="1"/>
  <c r="AH68" i="1"/>
  <c r="AI68" i="1"/>
  <c r="X68" i="1"/>
  <c r="Y5" i="1"/>
  <c r="Y6" i="1" s="1"/>
  <c r="Z5" i="1"/>
  <c r="Z6" i="1" s="1"/>
  <c r="AA5" i="1"/>
  <c r="AA6" i="1" s="1"/>
  <c r="AB5" i="1"/>
  <c r="AB6" i="1" s="1"/>
  <c r="AC5" i="1"/>
  <c r="AC6" i="1" s="1"/>
  <c r="AD5" i="1"/>
  <c r="AD6" i="1" s="1"/>
  <c r="AE5" i="1"/>
  <c r="AE6" i="1" s="1"/>
  <c r="AF5" i="1"/>
  <c r="AF6" i="1" s="1"/>
  <c r="AG5" i="1"/>
  <c r="AG6" i="1" s="1"/>
  <c r="X5" i="1"/>
  <c r="X6" i="1" s="1"/>
  <c r="V5" i="1"/>
  <c r="AI7" i="1" s="1"/>
  <c r="AI8" i="1" s="1"/>
  <c r="U5" i="1"/>
  <c r="AH7" i="1" s="1"/>
  <c r="AH8" i="1" s="1"/>
  <c r="S5" i="1"/>
  <c r="AF7" i="1" s="1"/>
  <c r="AF8" i="1" s="1"/>
  <c r="T5" i="1"/>
  <c r="AG7" i="1" s="1"/>
  <c r="AG8" i="1" s="1"/>
  <c r="R5" i="1"/>
  <c r="AE7" i="1" s="1"/>
  <c r="AE8" i="1" s="1"/>
  <c r="Q5" i="1"/>
  <c r="Q6" i="1" s="1"/>
  <c r="Q9" i="1" s="1"/>
  <c r="P5" i="1"/>
  <c r="P6" i="1" s="1"/>
  <c r="P9" i="1" s="1"/>
  <c r="O5" i="1"/>
  <c r="O6" i="1" s="1"/>
  <c r="O9" i="1" s="1"/>
  <c r="N5" i="1"/>
  <c r="N6" i="1" s="1"/>
  <c r="N9" i="1" s="1"/>
  <c r="M5" i="1"/>
  <c r="Z7" i="1" s="1"/>
  <c r="L5" i="1"/>
  <c r="Y7" i="1" s="1"/>
  <c r="Y8" i="1" s="1"/>
  <c r="C56" i="1"/>
  <c r="V68" i="1"/>
  <c r="U68" i="1"/>
  <c r="AI61" i="1"/>
  <c r="AH61" i="1"/>
  <c r="AG61" i="1"/>
  <c r="AF61" i="1"/>
  <c r="AE61" i="1"/>
  <c r="AD61" i="1"/>
  <c r="AC61" i="1"/>
  <c r="AB61" i="1"/>
  <c r="AA61" i="1"/>
  <c r="Z61" i="1"/>
  <c r="Y61" i="1"/>
  <c r="X61" i="1"/>
  <c r="V61" i="1"/>
  <c r="U61" i="1"/>
  <c r="T61" i="1"/>
  <c r="S61" i="1"/>
  <c r="R61" i="1"/>
  <c r="Q61" i="1"/>
  <c r="P61" i="1"/>
  <c r="O61" i="1"/>
  <c r="N61" i="1"/>
  <c r="M61" i="1"/>
  <c r="L61" i="1"/>
  <c r="K61" i="1"/>
  <c r="AI60" i="1"/>
  <c r="AH60" i="1"/>
  <c r="AG60" i="1"/>
  <c r="AF60" i="1"/>
  <c r="AE60" i="1"/>
  <c r="AD60" i="1"/>
  <c r="AC60" i="1"/>
  <c r="AB60" i="1"/>
  <c r="AA60" i="1"/>
  <c r="Z60" i="1"/>
  <c r="Y60" i="1"/>
  <c r="X60" i="1"/>
  <c r="V60" i="1"/>
  <c r="U60" i="1"/>
  <c r="T60" i="1"/>
  <c r="S60" i="1"/>
  <c r="R60" i="1"/>
  <c r="Q60" i="1"/>
  <c r="P60" i="1"/>
  <c r="O60" i="1"/>
  <c r="N60" i="1"/>
  <c r="M60" i="1"/>
  <c r="L60" i="1"/>
  <c r="K60" i="1"/>
  <c r="H56" i="1"/>
  <c r="G56" i="1"/>
  <c r="I56" i="1"/>
  <c r="F56" i="1"/>
  <c r="F73" i="1" s="1"/>
  <c r="E56" i="1"/>
  <c r="X7" i="1" l="1"/>
  <c r="AK7" i="1" s="1"/>
  <c r="AM7" i="1"/>
  <c r="AM8" i="1" s="1"/>
  <c r="AM9" i="1" s="1"/>
  <c r="Z8" i="1"/>
  <c r="Z9" i="1" s="1"/>
  <c r="AC7" i="1"/>
  <c r="AC8" i="1" s="1"/>
  <c r="AC9" i="1" s="1"/>
  <c r="AV73" i="1"/>
  <c r="AJ6" i="1"/>
  <c r="AL7" i="1"/>
  <c r="AL8" i="1" s="1"/>
  <c r="AL9" i="1" s="1"/>
  <c r="AB7" i="1"/>
  <c r="AU7" i="1"/>
  <c r="AU8" i="1" s="1"/>
  <c r="AU9" i="1" s="1"/>
  <c r="AP73" i="1"/>
  <c r="K73" i="1"/>
  <c r="AT7" i="1"/>
  <c r="AT8" i="1" s="1"/>
  <c r="AT9" i="1" s="1"/>
  <c r="AA7" i="1"/>
  <c r="AV7" i="1"/>
  <c r="AV8" i="1" s="1"/>
  <c r="AV9" i="1" s="1"/>
  <c r="AS7" i="1"/>
  <c r="AS8" i="1" s="1"/>
  <c r="AS9" i="1" s="1"/>
  <c r="AD7" i="1"/>
  <c r="AR7" i="1"/>
  <c r="AR8" i="1" s="1"/>
  <c r="AR9" i="1" s="1"/>
  <c r="AI9" i="1"/>
  <c r="AR73" i="1"/>
  <c r="AO73" i="1"/>
  <c r="AM73" i="1"/>
  <c r="AU73" i="1"/>
  <c r="AT73" i="1"/>
  <c r="AN73" i="1"/>
  <c r="L73" i="1"/>
  <c r="AL73" i="1"/>
  <c r="AS73" i="1"/>
  <c r="W68" i="1"/>
  <c r="W60" i="1"/>
  <c r="AJ61" i="1"/>
  <c r="AJ68" i="1"/>
  <c r="AW61" i="1"/>
  <c r="W61" i="1"/>
  <c r="AW68" i="1"/>
  <c r="AW60" i="1"/>
  <c r="AJ60" i="1"/>
  <c r="M6" i="1"/>
  <c r="M9" i="1" s="1"/>
  <c r="AJ5" i="1"/>
  <c r="W5" i="1"/>
  <c r="V6" i="1"/>
  <c r="V9" i="1" s="1"/>
  <c r="AW5" i="1"/>
  <c r="AW56" i="1"/>
  <c r="AW6" i="1"/>
  <c r="U6" i="1"/>
  <c r="U9" i="1" s="1"/>
  <c r="S6" i="1"/>
  <c r="S9" i="1" s="1"/>
  <c r="R6" i="1"/>
  <c r="R9" i="1" s="1"/>
  <c r="L6" i="1"/>
  <c r="L9" i="1" s="1"/>
  <c r="T6" i="1"/>
  <c r="T9" i="1" s="1"/>
  <c r="AE9" i="1"/>
  <c r="AF9" i="1"/>
  <c r="Y9" i="1"/>
  <c r="AH9" i="1"/>
  <c r="AG9" i="1"/>
  <c r="Z73" i="1"/>
  <c r="M73" i="1"/>
  <c r="O73" i="1"/>
  <c r="O74" i="1" s="1"/>
  <c r="P73" i="1"/>
  <c r="P74" i="1" s="1"/>
  <c r="T73" i="1"/>
  <c r="E73" i="1"/>
  <c r="U73" i="1"/>
  <c r="AE73" i="1"/>
  <c r="AE74" i="1" s="1"/>
  <c r="AF73" i="1"/>
  <c r="G73" i="1"/>
  <c r="AG73" i="1"/>
  <c r="R73" i="1"/>
  <c r="AH73" i="1"/>
  <c r="S73" i="1"/>
  <c r="H73" i="1"/>
  <c r="D9" i="1"/>
  <c r="C9" i="1"/>
  <c r="E9" i="1"/>
  <c r="F9" i="1"/>
  <c r="F74" i="1" s="1"/>
  <c r="I9" i="1"/>
  <c r="K9" i="1"/>
  <c r="G9" i="1"/>
  <c r="C73" i="1"/>
  <c r="C74" i="1" s="1"/>
  <c r="AC73" i="1"/>
  <c r="H9" i="1"/>
  <c r="D56" i="1"/>
  <c r="W56" i="1"/>
  <c r="I73" i="1"/>
  <c r="V73" i="1"/>
  <c r="AI73" i="1"/>
  <c r="N73" i="1"/>
  <c r="N74" i="1" s="1"/>
  <c r="AA73" i="1"/>
  <c r="V74" i="1" l="1"/>
  <c r="D73" i="1"/>
  <c r="J56" i="1"/>
  <c r="AV74" i="1"/>
  <c r="X8" i="1"/>
  <c r="X9" i="1" s="1"/>
  <c r="AP7" i="1"/>
  <c r="AP8" i="1" s="1"/>
  <c r="AP9" i="1" s="1"/>
  <c r="AP74" i="1" s="1"/>
  <c r="AR74" i="1"/>
  <c r="AN7" i="1"/>
  <c r="AN8" i="1" s="1"/>
  <c r="AN9" i="1" s="1"/>
  <c r="AN74" i="1" s="1"/>
  <c r="AA8" i="1"/>
  <c r="AB8" i="1"/>
  <c r="AB9" i="1" s="1"/>
  <c r="AO7" i="1"/>
  <c r="AO8" i="1" s="1"/>
  <c r="AO9" i="1" s="1"/>
  <c r="AO74" i="1" s="1"/>
  <c r="AK8" i="1"/>
  <c r="AK9" i="1" s="1"/>
  <c r="AD8" i="1"/>
  <c r="AD9" i="1" s="1"/>
  <c r="AK71" i="1" s="1"/>
  <c r="AK73" i="1" s="1"/>
  <c r="AQ7" i="1"/>
  <c r="AQ8" i="1" s="1"/>
  <c r="AQ9" i="1" s="1"/>
  <c r="AI74" i="1"/>
  <c r="AJ7" i="1"/>
  <c r="AG74" i="1"/>
  <c r="Q71" i="1"/>
  <c r="J9" i="1"/>
  <c r="J73" i="1"/>
  <c r="AT74" i="1"/>
  <c r="AM74" i="1"/>
  <c r="AU74" i="1"/>
  <c r="K74" i="1"/>
  <c r="AS74" i="1"/>
  <c r="AH74" i="1"/>
  <c r="Z74" i="1"/>
  <c r="M74" i="1"/>
  <c r="AF74" i="1"/>
  <c r="AC74" i="1"/>
  <c r="W9" i="1"/>
  <c r="AL74" i="1"/>
  <c r="W6" i="1"/>
  <c r="T74" i="1"/>
  <c r="AB73" i="1"/>
  <c r="AJ56" i="1"/>
  <c r="H74" i="1"/>
  <c r="S74" i="1"/>
  <c r="R74" i="1"/>
  <c r="X71" i="1"/>
  <c r="U74" i="1"/>
  <c r="E74" i="1"/>
  <c r="G74" i="1"/>
  <c r="I74" i="1"/>
  <c r="D74" i="1"/>
  <c r="L74" i="1"/>
  <c r="Y73" i="1"/>
  <c r="Y74" i="1" s="1"/>
  <c r="AQ71" i="1" l="1"/>
  <c r="AQ73" i="1" s="1"/>
  <c r="AW73" i="1" s="1"/>
  <c r="AW7" i="1"/>
  <c r="AW8" i="1"/>
  <c r="AJ8" i="1"/>
  <c r="AA9" i="1"/>
  <c r="AA74" i="1" s="1"/>
  <c r="AB74" i="1"/>
  <c r="AW9" i="1"/>
  <c r="J74" i="1"/>
  <c r="AK74" i="1"/>
  <c r="X73" i="1"/>
  <c r="Q73" i="1"/>
  <c r="Q74" i="1" s="1"/>
  <c r="W74" i="1" s="1"/>
  <c r="W71" i="1"/>
  <c r="AQ74" i="1" l="1"/>
  <c r="AW74" i="1" s="1"/>
  <c r="AW71" i="1"/>
  <c r="AD71" i="1"/>
  <c r="AD73" i="1" s="1"/>
  <c r="AD74" i="1" s="1"/>
  <c r="AJ9" i="1"/>
  <c r="W73" i="1"/>
  <c r="X74" i="1"/>
  <c r="AJ74" i="1" l="1"/>
  <c r="AJ71" i="1"/>
  <c r="AJ73" i="1"/>
</calcChain>
</file>

<file path=xl/sharedStrings.xml><?xml version="1.0" encoding="utf-8"?>
<sst xmlns="http://schemas.openxmlformats.org/spreadsheetml/2006/main" count="106" uniqueCount="53">
  <si>
    <t>Статьти доходов/расходов</t>
  </si>
  <si>
    <t>Доходы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</si>
  <si>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</si>
  <si>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</si>
  <si>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</si>
  <si>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</si>
  <si>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</si>
  <si>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</si>
  <si>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</si>
  <si>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</si>
  <si>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</si>
  <si>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</si>
  <si>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</si>
  <si>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</si>
  <si>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Кол-во продаж</t>
  </si>
  <si>
    <t>Сумма продаж</t>
  </si>
  <si>
    <t>Сумма продлений</t>
  </si>
  <si>
    <t>Выручка</t>
  </si>
  <si>
    <t>Расходы</t>
  </si>
  <si>
    <t>Таргетолог</t>
  </si>
  <si>
    <t>СММ</t>
  </si>
  <si>
    <t>Налоги ЗП/мес</t>
  </si>
  <si>
    <t>СРМ-система</t>
  </si>
  <si>
    <t>IP-телефония, интернет</t>
  </si>
  <si>
    <t>Whatsapp бизнес</t>
  </si>
  <si>
    <t>Товарный знак</t>
  </si>
  <si>
    <t>Бюджет на рекламу</t>
  </si>
  <si>
    <t>HR</t>
  </si>
  <si>
    <t>Налоги с прибыли</t>
  </si>
  <si>
    <t>Итого расходы</t>
  </si>
  <si>
    <t>Чистая прибыль</t>
  </si>
  <si>
    <t>Разработка сайта и платформы под ключ</t>
  </si>
  <si>
    <t>РОП</t>
  </si>
  <si>
    <t>Системное администрирование и доработки сайта и платформы</t>
  </si>
  <si>
    <t>Аренда офиса</t>
  </si>
  <si>
    <t>Менеджер отдела сопровождения и настройки платформы</t>
  </si>
  <si>
    <t>Менеджер отдела прямых продаж (линия №2)</t>
  </si>
  <si>
    <t>Итого за 2026 год</t>
  </si>
  <si>
    <t>Итого за 2027 год</t>
  </si>
  <si>
    <t>Первый юнит отдела продаж</t>
  </si>
  <si>
    <t>Второй юнит отдела продаж</t>
  </si>
  <si>
    <t>Итого за 2028 год</t>
  </si>
  <si>
    <t>Итого за 2025 год</t>
  </si>
  <si>
    <t>Кол-во продлений</t>
  </si>
  <si>
    <t>Первый юнит отдела повторных продаж и сопровождения</t>
  </si>
  <si>
    <t xml:space="preserve">Бухгалтер </t>
  </si>
  <si>
    <t>Главный бухгалтер</t>
  </si>
  <si>
    <t xml:space="preserve">Бухгалтерия </t>
  </si>
  <si>
    <t>Второй юнит отдела повторных продаж и сопровождения</t>
  </si>
  <si>
    <t>ИИ Бот, ИИ Аватары (линия №1)</t>
  </si>
  <si>
    <t>ИИ Бот, ИИ Аватары (линия №3)</t>
  </si>
  <si>
    <t xml:space="preserve">ИИ по автоматизации продаж и поддержки клиентов </t>
  </si>
  <si>
    <t>Ген.Директор/Основатель/СЕО/РОП/Маркетинг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</si>
</sst>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name val="Arial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  <scheme val="minor"/>
    </font>
    <font>
      <sz val="10"/>
      <color rgb="FF000000"/>
      <name val="Arial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D0E0E3"/>
        <bgColor rgb="FFD0E0E3"/>
      </patternFill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</fills>
  <borders count="46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 applyFont="1" applyAlignment="1"/>
    <xf numFmtId="3" fontId="1" fillId="0" borderId="0" xfId="0" applyNumberFormat="1" applyFont="1"/>
    <xf numFmtId="0" fontId="1" fillId="0" borderId="0" xfId="0" applyFont="1" applyAlignment="1"/>
    <xf numFmtId="0" fontId="1" fillId="0" borderId="2" xfId="0" applyFont="1" applyBorder="1"/>
    <xf numFmtId="0" fontId="3" fillId="0" borderId="0" xfId="0" applyFont="1" applyAlignment="1"/>
    <xf numFmtId="3" fontId="3" fillId="0" borderId="2" xfId="0" applyNumberFormat="1" applyFont="1" applyBorder="1" applyAlignment="1">
      <alignment horizontal="right"/>
    </xf>
    <xf numFmtId="3" fontId="3" fillId="0" borderId="0" xfId="0" applyNumberFormat="1" applyFont="1" applyAlignment="1"/>
    <xf numFmtId="3" fontId="3" fillId="0" borderId="3" xfId="0" applyNumberFormat="1" applyFont="1" applyBorder="1" applyAlignment="1">
      <alignment horizontal="right"/>
    </xf>
    <xf numFmtId="3" fontId="3" fillId="0" borderId="2" xfId="0" applyNumberFormat="1" applyFont="1" applyBorder="1" applyAlignment="1"/>
    <xf numFmtId="3" fontId="3" fillId="0" borderId="2" xfId="0" applyNumberFormat="1" applyFont="1" applyBorder="1" applyAlignment="1"/>
    <xf numFmtId="3" fontId="1" fillId="0" borderId="2" xfId="0" applyNumberFormat="1" applyFont="1" applyBorder="1" applyAlignment="1"/>
    <xf numFmtId="3" fontId="1" fillId="0" borderId="0" xfId="0" applyNumberFormat="1" applyFont="1" applyAlignment="1"/>
    <xf numFmtId="3" fontId="1" fillId="0" borderId="3" xfId="0" applyNumberFormat="1" applyFont="1" applyBorder="1" applyAlignment="1"/>
    <xf numFmtId="3" fontId="1" fillId="0" borderId="7" xfId="0" applyNumberFormat="1" applyFont="1" applyBorder="1" applyAlignment="1"/>
    <xf numFmtId="3" fontId="1" fillId="0" borderId="8" xfId="0" applyNumberFormat="1" applyFont="1" applyBorder="1" applyAlignment="1"/>
    <xf numFmtId="3" fontId="1" fillId="0" borderId="4" xfId="0" applyNumberFormat="1" applyFont="1" applyBorder="1" applyAlignment="1"/>
    <xf numFmtId="3" fontId="1" fillId="0" borderId="10" xfId="0" applyNumberFormat="1" applyFont="1" applyBorder="1" applyAlignment="1"/>
    <xf numFmtId="3" fontId="1" fillId="0" borderId="2" xfId="0" applyNumberFormat="1" applyFont="1" applyBorder="1"/>
    <xf numFmtId="0" fontId="3" fillId="0" borderId="2" xfId="0" applyFont="1" applyBorder="1" applyAlignment="1"/>
    <xf numFmtId="0" fontId="1" fillId="0" borderId="3" xfId="0" applyFont="1" applyBorder="1"/>
    <xf numFmtId="3" fontId="1" fillId="0" borderId="3" xfId="0" applyNumberFormat="1" applyFont="1" applyBorder="1"/>
    <xf numFmtId="3" fontId="3" fillId="0" borderId="3" xfId="0" applyNumberFormat="1" applyFont="1" applyBorder="1" applyAlignment="1"/>
    <xf numFmtId="0" fontId="1" fillId="0" borderId="2" xfId="0" applyFont="1" applyBorder="1" applyAlignment="1"/>
    <xf numFmtId="3" fontId="1" fillId="5" borderId="2" xfId="0" applyNumberFormat="1" applyFont="1" applyFill="1" applyBorder="1"/>
    <xf numFmtId="10" fontId="1" fillId="0" borderId="0" xfId="0" applyNumberFormat="1" applyFont="1"/>
    <xf numFmtId="4" fontId="1" fillId="0" borderId="0" xfId="0" applyNumberFormat="1" applyFont="1"/>
    <xf numFmtId="164" fontId="1" fillId="0" borderId="0" xfId="0" applyNumberFormat="1" applyFont="1"/>
    <xf numFmtId="0" fontId="0" fillId="0" borderId="0" xfId="0" applyFont="1" applyAlignment="1">
      <alignment wrapText="1"/>
    </xf>
    <xf numFmtId="0" fontId="1" fillId="0" borderId="2" xfId="0" applyFont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3" fillId="0" borderId="2" xfId="0" applyFont="1" applyBorder="1" applyAlignment="1">
      <alignment wrapText="1"/>
    </xf>
    <xf numFmtId="3" fontId="3" fillId="0" borderId="2" xfId="0" applyNumberFormat="1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9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9" fontId="1" fillId="0" borderId="0" xfId="0" applyNumberFormat="1" applyFont="1" applyAlignment="1">
      <alignment wrapText="1"/>
    </xf>
    <xf numFmtId="0" fontId="5" fillId="0" borderId="2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Border="1" applyAlignment="1"/>
    <xf numFmtId="3" fontId="3" fillId="0" borderId="15" xfId="0" applyNumberFormat="1" applyFont="1" applyBorder="1" applyAlignment="1">
      <alignment horizontal="right"/>
    </xf>
    <xf numFmtId="3" fontId="1" fillId="0" borderId="15" xfId="0" applyNumberFormat="1" applyFont="1" applyBorder="1" applyAlignment="1"/>
    <xf numFmtId="3" fontId="1" fillId="0" borderId="16" xfId="0" applyNumberFormat="1" applyFont="1" applyBorder="1" applyAlignment="1"/>
    <xf numFmtId="3" fontId="1" fillId="0" borderId="17" xfId="0" applyNumberFormat="1" applyFont="1" applyBorder="1" applyAlignment="1"/>
    <xf numFmtId="0" fontId="1" fillId="0" borderId="15" xfId="0" applyFont="1" applyBorder="1"/>
    <xf numFmtId="3" fontId="3" fillId="0" borderId="15" xfId="0" applyNumberFormat="1" applyFont="1" applyBorder="1" applyAlignment="1"/>
    <xf numFmtId="3" fontId="1" fillId="0" borderId="15" xfId="0" applyNumberFormat="1" applyFont="1" applyBorder="1"/>
    <xf numFmtId="0" fontId="0" fillId="0" borderId="0" xfId="0" applyFont="1" applyBorder="1" applyAlignment="1"/>
    <xf numFmtId="3" fontId="1" fillId="5" borderId="19" xfId="0" applyNumberFormat="1" applyFont="1" applyFill="1" applyBorder="1"/>
    <xf numFmtId="3" fontId="1" fillId="5" borderId="20" xfId="0" applyNumberFormat="1" applyFont="1" applyFill="1" applyBorder="1"/>
    <xf numFmtId="3" fontId="1" fillId="5" borderId="21" xfId="0" applyNumberFormat="1" applyFont="1" applyFill="1" applyBorder="1"/>
    <xf numFmtId="0" fontId="1" fillId="0" borderId="15" xfId="0" applyFont="1" applyBorder="1" applyAlignment="1"/>
    <xf numFmtId="0" fontId="3" fillId="0" borderId="3" xfId="0" applyFont="1" applyBorder="1" applyAlignment="1"/>
    <xf numFmtId="3" fontId="5" fillId="3" borderId="22" xfId="0" applyNumberFormat="1" applyFont="1" applyFill="1" applyBorder="1" applyAlignment="1">
      <alignment horizontal="center" wrapText="1"/>
    </xf>
    <xf numFmtId="0" fontId="1" fillId="0" borderId="23" xfId="0" applyFont="1" applyBorder="1"/>
    <xf numFmtId="3" fontId="3" fillId="0" borderId="23" xfId="0" applyNumberFormat="1" applyFont="1" applyBorder="1" applyAlignment="1"/>
    <xf numFmtId="3" fontId="3" fillId="0" borderId="24" xfId="0" applyNumberFormat="1" applyFont="1" applyBorder="1" applyAlignment="1"/>
    <xf numFmtId="0" fontId="5" fillId="0" borderId="7" xfId="0" applyFont="1" applyBorder="1" applyAlignment="1">
      <alignment wrapText="1"/>
    </xf>
    <xf numFmtId="3" fontId="3" fillId="0" borderId="25" xfId="0" applyNumberFormat="1" applyFont="1" applyBorder="1" applyAlignment="1"/>
    <xf numFmtId="0" fontId="4" fillId="0" borderId="11" xfId="0" applyFont="1" applyBorder="1" applyAlignment="1">
      <alignment wrapText="1"/>
    </xf>
    <xf numFmtId="3" fontId="3" fillId="0" borderId="26" xfId="0" applyNumberFormat="1" applyFont="1" applyBorder="1" applyAlignment="1"/>
    <xf numFmtId="0" fontId="4" fillId="0" borderId="28" xfId="0" applyFont="1" applyBorder="1" applyAlignment="1">
      <alignment wrapText="1"/>
    </xf>
    <xf numFmtId="3" fontId="3" fillId="0" borderId="28" xfId="0" applyNumberFormat="1" applyFont="1" applyBorder="1" applyAlignment="1">
      <alignment horizontal="right"/>
    </xf>
    <xf numFmtId="3" fontId="3" fillId="0" borderId="29" xfId="0" applyNumberFormat="1" applyFont="1" applyBorder="1" applyAlignment="1">
      <alignment horizontal="right"/>
    </xf>
    <xf numFmtId="3" fontId="3" fillId="0" borderId="30" xfId="0" applyNumberFormat="1" applyFont="1" applyBorder="1" applyAlignment="1">
      <alignment horizontal="right"/>
    </xf>
    <xf numFmtId="3" fontId="3" fillId="0" borderId="31" xfId="0" applyNumberFormat="1" applyFont="1" applyBorder="1" applyAlignment="1"/>
    <xf numFmtId="0" fontId="5" fillId="0" borderId="20" xfId="0" applyFont="1" applyBorder="1" applyAlignment="1">
      <alignment wrapText="1"/>
    </xf>
    <xf numFmtId="3" fontId="1" fillId="0" borderId="20" xfId="0" applyNumberFormat="1" applyFont="1" applyBorder="1"/>
    <xf numFmtId="3" fontId="1" fillId="0" borderId="19" xfId="0" applyNumberFormat="1" applyFont="1" applyBorder="1" applyAlignment="1"/>
    <xf numFmtId="3" fontId="1" fillId="0" borderId="20" xfId="0" applyNumberFormat="1" applyFont="1" applyBorder="1" applyAlignment="1"/>
    <xf numFmtId="3" fontId="1" fillId="0" borderId="21" xfId="0" applyNumberFormat="1" applyFont="1" applyBorder="1" applyAlignment="1"/>
    <xf numFmtId="3" fontId="1" fillId="0" borderId="28" xfId="0" applyNumberFormat="1" applyFont="1" applyBorder="1"/>
    <xf numFmtId="3" fontId="1" fillId="0" borderId="29" xfId="0" applyNumberFormat="1" applyFont="1" applyBorder="1" applyAlignment="1"/>
    <xf numFmtId="3" fontId="1" fillId="0" borderId="28" xfId="0" applyNumberFormat="1" applyFont="1" applyBorder="1" applyAlignment="1"/>
    <xf numFmtId="3" fontId="1" fillId="0" borderId="30" xfId="0" applyNumberFormat="1" applyFont="1" applyBorder="1" applyAlignment="1"/>
    <xf numFmtId="3" fontId="3" fillId="0" borderId="17" xfId="0" applyNumberFormat="1" applyFont="1" applyBorder="1" applyAlignment="1">
      <alignment horizontal="right"/>
    </xf>
    <xf numFmtId="0" fontId="1" fillId="0" borderId="34" xfId="0" applyFont="1" applyBorder="1" applyAlignment="1">
      <alignment wrapText="1"/>
    </xf>
    <xf numFmtId="3" fontId="3" fillId="0" borderId="34" xfId="0" applyNumberFormat="1" applyFont="1" applyBorder="1" applyAlignment="1">
      <alignment wrapText="1"/>
    </xf>
    <xf numFmtId="3" fontId="3" fillId="0" borderId="35" xfId="0" applyNumberFormat="1" applyFont="1" applyBorder="1" applyAlignment="1">
      <alignment wrapText="1"/>
    </xf>
    <xf numFmtId="3" fontId="3" fillId="0" borderId="22" xfId="0" applyNumberFormat="1" applyFont="1" applyBorder="1" applyAlignment="1">
      <alignment wrapText="1"/>
    </xf>
    <xf numFmtId="3" fontId="3" fillId="0" borderId="36" xfId="0" applyNumberFormat="1" applyFont="1" applyBorder="1" applyAlignment="1">
      <alignment wrapText="1"/>
    </xf>
    <xf numFmtId="3" fontId="3" fillId="0" borderId="37" xfId="0" applyNumberFormat="1" applyFont="1" applyBorder="1" applyAlignment="1">
      <alignment wrapText="1"/>
    </xf>
    <xf numFmtId="3" fontId="1" fillId="0" borderId="21" xfId="0" applyNumberFormat="1" applyFont="1" applyBorder="1"/>
    <xf numFmtId="3" fontId="1" fillId="0" borderId="30" xfId="0" applyNumberFormat="1" applyFont="1" applyBorder="1"/>
    <xf numFmtId="3" fontId="1" fillId="5" borderId="3" xfId="0" applyNumberFormat="1" applyFont="1" applyFill="1" applyBorder="1"/>
    <xf numFmtId="3" fontId="3" fillId="0" borderId="5" xfId="0" applyNumberFormat="1" applyFont="1" applyBorder="1" applyAlignment="1">
      <alignment horizontal="right"/>
    </xf>
    <xf numFmtId="3" fontId="1" fillId="0" borderId="5" xfId="0" applyNumberFormat="1" applyFont="1" applyBorder="1" applyAlignment="1"/>
    <xf numFmtId="3" fontId="1" fillId="0" borderId="6" xfId="0" applyNumberFormat="1" applyFont="1" applyBorder="1" applyAlignment="1"/>
    <xf numFmtId="3" fontId="3" fillId="0" borderId="38" xfId="0" applyNumberFormat="1" applyFont="1" applyBorder="1" applyAlignment="1">
      <alignment horizontal="right"/>
    </xf>
    <xf numFmtId="3" fontId="1" fillId="0" borderId="39" xfId="0" applyNumberFormat="1" applyFont="1" applyBorder="1" applyAlignment="1"/>
    <xf numFmtId="3" fontId="1" fillId="0" borderId="38" xfId="0" applyNumberFormat="1" applyFont="1" applyBorder="1" applyAlignment="1"/>
    <xf numFmtId="0" fontId="1" fillId="0" borderId="5" xfId="0" applyFont="1" applyBorder="1"/>
    <xf numFmtId="3" fontId="3" fillId="0" borderId="5" xfId="0" applyNumberFormat="1" applyFont="1" applyBorder="1" applyAlignment="1"/>
    <xf numFmtId="3" fontId="1" fillId="0" borderId="5" xfId="0" applyNumberFormat="1" applyFont="1" applyBorder="1"/>
    <xf numFmtId="3" fontId="1" fillId="5" borderId="39" xfId="0" applyNumberFormat="1" applyFont="1" applyFill="1" applyBorder="1"/>
    <xf numFmtId="0" fontId="1" fillId="0" borderId="34" xfId="0" applyFont="1" applyBorder="1" applyAlignment="1"/>
    <xf numFmtId="3" fontId="3" fillId="0" borderId="34" xfId="0" applyNumberFormat="1" applyFont="1" applyBorder="1" applyAlignment="1"/>
    <xf numFmtId="3" fontId="3" fillId="0" borderId="36" xfId="0" applyNumberFormat="1" applyFont="1" applyBorder="1" applyAlignment="1"/>
    <xf numFmtId="3" fontId="1" fillId="0" borderId="7" xfId="0" applyNumberFormat="1" applyFont="1" applyBorder="1"/>
    <xf numFmtId="3" fontId="1" fillId="0" borderId="8" xfId="0" applyNumberFormat="1" applyFont="1" applyBorder="1"/>
    <xf numFmtId="3" fontId="3" fillId="0" borderId="35" xfId="0" applyNumberFormat="1" applyFont="1" applyBorder="1" applyAlignment="1"/>
    <xf numFmtId="3" fontId="3" fillId="0" borderId="37" xfId="0" applyNumberFormat="1" applyFont="1" applyBorder="1" applyAlignment="1"/>
    <xf numFmtId="3" fontId="3" fillId="0" borderId="22" xfId="0" applyNumberFormat="1" applyFont="1" applyBorder="1" applyAlignment="1"/>
    <xf numFmtId="3" fontId="1" fillId="3" borderId="22" xfId="0" applyNumberFormat="1" applyFont="1" applyFill="1" applyBorder="1" applyAlignment="1">
      <alignment horizontal="center" wrapText="1"/>
    </xf>
    <xf numFmtId="3" fontId="4" fillId="0" borderId="5" xfId="0" applyNumberFormat="1" applyFont="1" applyBorder="1" applyAlignment="1">
      <alignment wrapText="1"/>
    </xf>
    <xf numFmtId="0" fontId="3" fillId="0" borderId="11" xfId="0" applyFont="1" applyBorder="1" applyAlignment="1">
      <alignment wrapText="1"/>
    </xf>
    <xf numFmtId="3" fontId="3" fillId="0" borderId="11" xfId="0" applyNumberFormat="1" applyFont="1" applyBorder="1" applyAlignment="1">
      <alignment horizontal="right"/>
    </xf>
    <xf numFmtId="3" fontId="3" fillId="0" borderId="12" xfId="0" applyNumberFormat="1" applyFont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3" fontId="3" fillId="0" borderId="18" xfId="0" applyNumberFormat="1" applyFont="1" applyBorder="1" applyAlignment="1">
      <alignment horizontal="right"/>
    </xf>
    <xf numFmtId="0" fontId="4" fillId="0" borderId="40" xfId="0" applyFont="1" applyBorder="1" applyAlignment="1">
      <alignment wrapText="1"/>
    </xf>
    <xf numFmtId="3" fontId="3" fillId="0" borderId="40" xfId="0" applyNumberFormat="1" applyFont="1" applyBorder="1" applyAlignment="1">
      <alignment horizontal="right"/>
    </xf>
    <xf numFmtId="3" fontId="3" fillId="0" borderId="41" xfId="0" applyNumberFormat="1" applyFont="1" applyBorder="1" applyAlignment="1">
      <alignment horizontal="right"/>
    </xf>
    <xf numFmtId="3" fontId="3" fillId="0" borderId="42" xfId="0" applyNumberFormat="1" applyFont="1" applyBorder="1" applyAlignment="1"/>
    <xf numFmtId="3" fontId="3" fillId="0" borderId="43" xfId="0" applyNumberFormat="1" applyFont="1" applyBorder="1" applyAlignment="1">
      <alignment horizontal="right"/>
    </xf>
    <xf numFmtId="3" fontId="3" fillId="0" borderId="42" xfId="0" applyNumberFormat="1" applyFont="1" applyBorder="1" applyAlignment="1">
      <alignment wrapText="1"/>
    </xf>
    <xf numFmtId="3" fontId="3" fillId="0" borderId="33" xfId="0" applyNumberFormat="1" applyFont="1" applyBorder="1" applyAlignment="1">
      <alignment horizontal="right"/>
    </xf>
    <xf numFmtId="3" fontId="1" fillId="0" borderId="11" xfId="0" applyNumberFormat="1" applyFont="1" applyBorder="1" applyAlignment="1"/>
    <xf numFmtId="3" fontId="1" fillId="0" borderId="45" xfId="0" applyNumberFormat="1" applyFont="1" applyBorder="1" applyAlignment="1"/>
    <xf numFmtId="3" fontId="1" fillId="3" borderId="13" xfId="0" applyNumberFormat="1" applyFont="1" applyFill="1" applyBorder="1" applyAlignment="1">
      <alignment horizontal="center"/>
    </xf>
    <xf numFmtId="3" fontId="1" fillId="3" borderId="14" xfId="0" applyNumberFormat="1" applyFont="1" applyFill="1" applyBorder="1" applyAlignment="1">
      <alignment horizontal="center"/>
    </xf>
    <xf numFmtId="0" fontId="6" fillId="0" borderId="27" xfId="0" applyFont="1" applyBorder="1" applyAlignment="1">
      <alignment horizontal="center" vertical="center" textRotation="90" wrapText="1"/>
    </xf>
    <xf numFmtId="0" fontId="0" fillId="0" borderId="32" xfId="0" applyFont="1" applyBorder="1" applyAlignment="1">
      <alignment horizontal="center" vertical="center" textRotation="90" wrapText="1"/>
    </xf>
    <xf numFmtId="0" fontId="0" fillId="0" borderId="33" xfId="0" applyFont="1" applyBorder="1" applyAlignment="1">
      <alignment horizontal="center" vertical="center" textRotation="90" wrapText="1"/>
    </xf>
    <xf numFmtId="0" fontId="4" fillId="0" borderId="27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4" fillId="0" borderId="27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33" xfId="0" applyFont="1" applyBorder="1" applyAlignment="1">
      <alignment horizontal="center" vertical="center" textRotation="90" wrapText="1"/>
    </xf>
    <xf numFmtId="3" fontId="1" fillId="2" borderId="3" xfId="0" applyNumberFormat="1" applyFont="1" applyFill="1" applyBorder="1" applyAlignment="1">
      <alignment horizontal="center"/>
    </xf>
    <xf numFmtId="0" fontId="2" fillId="0" borderId="4" xfId="0" applyFont="1" applyBorder="1"/>
    <xf numFmtId="0" fontId="2" fillId="0" borderId="14" xfId="0" applyFont="1" applyBorder="1"/>
    <xf numFmtId="0" fontId="5" fillId="0" borderId="7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W1061"/>
  <sheetViews>
    <sheetView tabSelected="1" zoomScale="90" zoomScaleNormal="90" workbookViewId="0">
      <pane xSplit="2" ySplit="4" topLeftCell="C33" activePane="bottomRight" state="frozen"/>
      <selection pane="topRight" activeCell="C1" sqref="C1"/>
      <selection pane="bottomLeft" activeCell="A5" sqref="A5"/>
      <selection pane="bottomRight" activeCell="G59" sqref="G59"/>
    </sheetView>
  </sheetViews>
  <sheetFormatPr defaultColWidth="12.6640625" defaultRowHeight="15.75" customHeight="1" x14ac:dyDescent="0.25"/>
  <cols>
    <col min="2" max="2" width="53.77734375" style="27" customWidth="1"/>
    <col min="23" max="23" width="12.6640625" style="27"/>
  </cols>
  <sheetData>
    <row r="1" spans="1:49" ht="13.2" x14ac:dyDescent="0.25">
      <c r="C1" s="1"/>
      <c r="W1" s="41"/>
    </row>
    <row r="2" spans="1:49" ht="13.8" thickBot="1" x14ac:dyDescent="0.3">
      <c r="C2" s="1"/>
      <c r="W2" s="41"/>
    </row>
    <row r="3" spans="1:49" ht="26.4" x14ac:dyDescent="0.25">
      <c r="B3" s="28" t="s">
        <v>0</v>
      </c>
      <c r="C3" s="133">
        <v>2025</v>
      </c>
      <c r="D3" s="134"/>
      <c r="E3" s="134"/>
      <c r="F3" s="134"/>
      <c r="G3" s="134"/>
      <c r="H3" s="134"/>
      <c r="I3" s="134"/>
      <c r="J3" s="106" t="s">
        <v>42</v>
      </c>
      <c r="K3" s="123">
        <v>2026</v>
      </c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56" t="s">
        <v>37</v>
      </c>
      <c r="X3" s="122">
        <v>2027</v>
      </c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56" t="s">
        <v>38</v>
      </c>
      <c r="AK3" s="122">
        <v>2028</v>
      </c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56" t="s">
        <v>41</v>
      </c>
    </row>
    <row r="4" spans="1:49" ht="13.2" x14ac:dyDescent="0.25">
      <c r="B4" s="29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98"/>
      <c r="K4" s="42" t="s">
        <v>9</v>
      </c>
      <c r="L4" s="42" t="s">
        <v>10</v>
      </c>
      <c r="M4" s="42" t="s">
        <v>11</v>
      </c>
      <c r="N4" s="42" t="s">
        <v>12</v>
      </c>
      <c r="O4" s="42" t="s">
        <v>13</v>
      </c>
      <c r="P4" s="42" t="s">
        <v>2</v>
      </c>
      <c r="Q4" s="42" t="s">
        <v>3</v>
      </c>
      <c r="R4" s="42" t="s">
        <v>4</v>
      </c>
      <c r="S4" s="42" t="s">
        <v>5</v>
      </c>
      <c r="T4" s="42" t="s">
        <v>6</v>
      </c>
      <c r="U4" s="42" t="s">
        <v>7</v>
      </c>
      <c r="V4" s="42" t="s">
        <v>8</v>
      </c>
      <c r="W4" s="79"/>
      <c r="X4" s="54" t="s">
        <v>9</v>
      </c>
      <c r="Y4" s="22" t="s">
        <v>10</v>
      </c>
      <c r="Z4" s="22" t="s">
        <v>11</v>
      </c>
      <c r="AA4" s="22" t="s">
        <v>12</v>
      </c>
      <c r="AB4" s="22" t="s">
        <v>13</v>
      </c>
      <c r="AC4" s="22" t="s">
        <v>2</v>
      </c>
      <c r="AD4" s="22" t="s">
        <v>3</v>
      </c>
      <c r="AE4" s="22" t="s">
        <v>4</v>
      </c>
      <c r="AF4" s="22" t="s">
        <v>5</v>
      </c>
      <c r="AG4" s="22" t="s">
        <v>6</v>
      </c>
      <c r="AH4" s="22" t="s">
        <v>7</v>
      </c>
      <c r="AI4" s="55" t="s">
        <v>8</v>
      </c>
      <c r="AJ4" s="57"/>
      <c r="AK4" s="54" t="s">
        <v>9</v>
      </c>
      <c r="AL4" s="22" t="s">
        <v>10</v>
      </c>
      <c r="AM4" s="22" t="s">
        <v>11</v>
      </c>
      <c r="AN4" s="22" t="s">
        <v>12</v>
      </c>
      <c r="AO4" s="22" t="s">
        <v>13</v>
      </c>
      <c r="AP4" s="22" t="s">
        <v>2</v>
      </c>
      <c r="AQ4" s="22" t="s">
        <v>3</v>
      </c>
      <c r="AR4" s="22" t="s">
        <v>4</v>
      </c>
      <c r="AS4" s="22" t="s">
        <v>5</v>
      </c>
      <c r="AT4" s="22" t="s">
        <v>6</v>
      </c>
      <c r="AU4" s="22" t="s">
        <v>7</v>
      </c>
      <c r="AV4" s="18" t="s">
        <v>8</v>
      </c>
      <c r="AW4" s="57"/>
    </row>
    <row r="5" spans="1:49" ht="13.2" x14ac:dyDescent="0.25">
      <c r="A5" s="4"/>
      <c r="B5" s="40" t="s">
        <v>14</v>
      </c>
      <c r="C5" s="5"/>
      <c r="D5" s="5"/>
      <c r="E5" s="5"/>
      <c r="F5" s="5"/>
      <c r="G5" s="5"/>
      <c r="H5" s="5"/>
      <c r="I5" s="7"/>
      <c r="J5" s="99">
        <f>SUM(C5:I5)</f>
        <v>0</v>
      </c>
      <c r="K5" s="88">
        <f>1000*1.5%</f>
        <v>15</v>
      </c>
      <c r="L5" s="5">
        <f>1000*2%</f>
        <v>20</v>
      </c>
      <c r="M5" s="5">
        <f>1000*2%</f>
        <v>20</v>
      </c>
      <c r="N5" s="5">
        <f>1000*2%</f>
        <v>20</v>
      </c>
      <c r="O5" s="5">
        <f>1000*3%</f>
        <v>30</v>
      </c>
      <c r="P5" s="5">
        <f>1000*3%</f>
        <v>30</v>
      </c>
      <c r="Q5" s="5">
        <f>1000*3%</f>
        <v>30</v>
      </c>
      <c r="R5" s="5">
        <f>1000*5%</f>
        <v>50</v>
      </c>
      <c r="S5" s="5">
        <f t="shared" ref="S5:T5" si="0">1000*5%</f>
        <v>50</v>
      </c>
      <c r="T5" s="5">
        <f t="shared" si="0"/>
        <v>50</v>
      </c>
      <c r="U5" s="5">
        <f>1000*7%</f>
        <v>70</v>
      </c>
      <c r="V5" s="7">
        <f>1000*7%</f>
        <v>70</v>
      </c>
      <c r="W5" s="80">
        <f>SUM(K5:V5)</f>
        <v>455</v>
      </c>
      <c r="X5" s="43">
        <f>1000*10%</f>
        <v>100</v>
      </c>
      <c r="Y5" s="5">
        <f t="shared" ref="Y5:AG5" si="1">1000*10%</f>
        <v>100</v>
      </c>
      <c r="Z5" s="5">
        <f t="shared" si="1"/>
        <v>100</v>
      </c>
      <c r="AA5" s="5">
        <f t="shared" si="1"/>
        <v>100</v>
      </c>
      <c r="AB5" s="5">
        <f t="shared" si="1"/>
        <v>100</v>
      </c>
      <c r="AC5" s="5">
        <f t="shared" si="1"/>
        <v>100</v>
      </c>
      <c r="AD5" s="5">
        <f t="shared" si="1"/>
        <v>100</v>
      </c>
      <c r="AE5" s="5">
        <f t="shared" si="1"/>
        <v>100</v>
      </c>
      <c r="AF5" s="5">
        <f t="shared" si="1"/>
        <v>100</v>
      </c>
      <c r="AG5" s="5">
        <f t="shared" si="1"/>
        <v>100</v>
      </c>
      <c r="AH5" s="5">
        <f>1000*13%</f>
        <v>130</v>
      </c>
      <c r="AI5" s="7">
        <f>1000*13%</f>
        <v>130</v>
      </c>
      <c r="AJ5" s="58">
        <f>SUM(X5:AI5)</f>
        <v>1260</v>
      </c>
      <c r="AK5" s="43">
        <f>1000*15%</f>
        <v>150</v>
      </c>
      <c r="AL5" s="43">
        <f>1000*17%</f>
        <v>170</v>
      </c>
      <c r="AM5" s="43">
        <f>1000*18%</f>
        <v>180</v>
      </c>
      <c r="AN5" s="43">
        <f>1000*19%</f>
        <v>190</v>
      </c>
      <c r="AO5" s="43">
        <f>1000*19%</f>
        <v>190</v>
      </c>
      <c r="AP5" s="43">
        <f>1000*20%</f>
        <v>200</v>
      </c>
      <c r="AQ5" s="43">
        <f t="shared" ref="AQ5:AV5" si="2">1000*20%</f>
        <v>200</v>
      </c>
      <c r="AR5" s="43">
        <f t="shared" si="2"/>
        <v>200</v>
      </c>
      <c r="AS5" s="43">
        <f t="shared" si="2"/>
        <v>200</v>
      </c>
      <c r="AT5" s="43">
        <f t="shared" si="2"/>
        <v>200</v>
      </c>
      <c r="AU5" s="43">
        <f t="shared" si="2"/>
        <v>200</v>
      </c>
      <c r="AV5" s="43">
        <f t="shared" si="2"/>
        <v>200</v>
      </c>
      <c r="AW5" s="58">
        <f>SUM(AK5:AV5)</f>
        <v>2280</v>
      </c>
    </row>
    <row r="6" spans="1:49" ht="13.2" x14ac:dyDescent="0.25">
      <c r="A6" s="4"/>
      <c r="B6" s="31" t="s">
        <v>15</v>
      </c>
      <c r="C6" s="5"/>
      <c r="D6" s="5"/>
      <c r="E6" s="5"/>
      <c r="F6" s="5"/>
      <c r="G6" s="5"/>
      <c r="H6" s="5"/>
      <c r="I6" s="7"/>
      <c r="J6" s="99">
        <f t="shared" ref="J6:J74" si="3">SUM(C6:I6)</f>
        <v>0</v>
      </c>
      <c r="K6" s="88">
        <f>750000*K5</f>
        <v>11250000</v>
      </c>
      <c r="L6" s="5">
        <f t="shared" ref="L6:X6" si="4">750000*L5</f>
        <v>15000000</v>
      </c>
      <c r="M6" s="5">
        <f t="shared" si="4"/>
        <v>15000000</v>
      </c>
      <c r="N6" s="5">
        <f t="shared" si="4"/>
        <v>15000000</v>
      </c>
      <c r="O6" s="5">
        <f t="shared" si="4"/>
        <v>22500000</v>
      </c>
      <c r="P6" s="5">
        <f t="shared" si="4"/>
        <v>22500000</v>
      </c>
      <c r="Q6" s="5">
        <f t="shared" si="4"/>
        <v>22500000</v>
      </c>
      <c r="R6" s="5">
        <f t="shared" si="4"/>
        <v>37500000</v>
      </c>
      <c r="S6" s="5">
        <f t="shared" si="4"/>
        <v>37500000</v>
      </c>
      <c r="T6" s="5">
        <f t="shared" si="4"/>
        <v>37500000</v>
      </c>
      <c r="U6" s="5">
        <f t="shared" si="4"/>
        <v>52500000</v>
      </c>
      <c r="V6" s="7">
        <f t="shared" si="4"/>
        <v>52500000</v>
      </c>
      <c r="W6" s="80">
        <f t="shared" ref="W6:W73" si="5">SUM(K6:V6)</f>
        <v>341250000</v>
      </c>
      <c r="X6" s="43">
        <f t="shared" si="4"/>
        <v>75000000</v>
      </c>
      <c r="Y6" s="5">
        <f t="shared" ref="Y6" si="6">750000*Y5</f>
        <v>75000000</v>
      </c>
      <c r="Z6" s="5">
        <f t="shared" ref="Z6" si="7">750000*Z5</f>
        <v>75000000</v>
      </c>
      <c r="AA6" s="5">
        <f t="shared" ref="AA6" si="8">750000*AA5</f>
        <v>75000000</v>
      </c>
      <c r="AB6" s="5">
        <f t="shared" ref="AB6" si="9">750000*AB5</f>
        <v>75000000</v>
      </c>
      <c r="AC6" s="5">
        <f t="shared" ref="AC6" si="10">750000*AC5</f>
        <v>75000000</v>
      </c>
      <c r="AD6" s="5">
        <f t="shared" ref="AD6" si="11">750000*AD5</f>
        <v>75000000</v>
      </c>
      <c r="AE6" s="5">
        <f t="shared" ref="AE6" si="12">750000*AE5</f>
        <v>75000000</v>
      </c>
      <c r="AF6" s="5">
        <f t="shared" ref="AF6" si="13">750000*AF5</f>
        <v>75000000</v>
      </c>
      <c r="AG6" s="5">
        <f t="shared" ref="AG6" si="14">750000*AG5</f>
        <v>75000000</v>
      </c>
      <c r="AH6" s="5">
        <f t="shared" ref="AH6" si="15">750000*AH5</f>
        <v>97500000</v>
      </c>
      <c r="AI6" s="7">
        <f t="shared" ref="AI6" si="16">750000*AI5</f>
        <v>97500000</v>
      </c>
      <c r="AJ6" s="58">
        <f t="shared" ref="AJ6:AJ8" si="17">SUM(X6:AI6)</f>
        <v>945000000</v>
      </c>
      <c r="AK6" s="43">
        <f t="shared" ref="AK6" si="18">750000*AK5</f>
        <v>112500000</v>
      </c>
      <c r="AL6" s="5">
        <f t="shared" ref="AL6" si="19">750000*AL5</f>
        <v>127500000</v>
      </c>
      <c r="AM6" s="5">
        <f t="shared" ref="AM6" si="20">750000*AM5</f>
        <v>135000000</v>
      </c>
      <c r="AN6" s="5">
        <f t="shared" ref="AN6" si="21">750000*AN5</f>
        <v>142500000</v>
      </c>
      <c r="AO6" s="5">
        <f t="shared" ref="AO6" si="22">750000*AO5</f>
        <v>142500000</v>
      </c>
      <c r="AP6" s="5">
        <f t="shared" ref="AP6" si="23">750000*AP5</f>
        <v>150000000</v>
      </c>
      <c r="AQ6" s="5">
        <f t="shared" ref="AQ6" si="24">750000*AQ5</f>
        <v>150000000</v>
      </c>
      <c r="AR6" s="5">
        <f t="shared" ref="AR6" si="25">750000*AR5</f>
        <v>150000000</v>
      </c>
      <c r="AS6" s="5">
        <f t="shared" ref="AS6" si="26">750000*AS5</f>
        <v>150000000</v>
      </c>
      <c r="AT6" s="5">
        <f t="shared" ref="AT6" si="27">750000*AT5</f>
        <v>150000000</v>
      </c>
      <c r="AU6" s="5">
        <f t="shared" ref="AU6" si="28">750000*AU5</f>
        <v>150000000</v>
      </c>
      <c r="AV6" s="5">
        <f t="shared" ref="AV6" si="29">750000*AV5</f>
        <v>150000000</v>
      </c>
      <c r="AW6" s="58">
        <f t="shared" ref="AW6:AW72" si="30">SUM(AK6:AV6)</f>
        <v>1710000000</v>
      </c>
    </row>
    <row r="7" spans="1:49" ht="13.2" x14ac:dyDescent="0.25">
      <c r="A7" s="4"/>
      <c r="B7" s="107" t="s">
        <v>43</v>
      </c>
      <c r="C7" s="5"/>
      <c r="D7" s="5"/>
      <c r="E7" s="5"/>
      <c r="F7" s="5"/>
      <c r="G7" s="5"/>
      <c r="H7" s="5"/>
      <c r="I7" s="7"/>
      <c r="J7" s="99"/>
      <c r="K7" s="88"/>
      <c r="L7" s="5"/>
      <c r="M7" s="5"/>
      <c r="N7" s="5"/>
      <c r="O7" s="5"/>
      <c r="P7" s="5"/>
      <c r="Q7" s="5"/>
      <c r="R7" s="5"/>
      <c r="S7" s="5"/>
      <c r="T7" s="5"/>
      <c r="U7" s="5"/>
      <c r="V7" s="7"/>
      <c r="W7" s="80">
        <f t="shared" si="5"/>
        <v>0</v>
      </c>
      <c r="X7" s="43">
        <f>K5*80%</f>
        <v>12</v>
      </c>
      <c r="Y7" s="43">
        <f t="shared" ref="Y7:AI7" si="31">L5*80%</f>
        <v>16</v>
      </c>
      <c r="Z7" s="43">
        <f t="shared" si="31"/>
        <v>16</v>
      </c>
      <c r="AA7" s="43">
        <f t="shared" si="31"/>
        <v>16</v>
      </c>
      <c r="AB7" s="43">
        <f t="shared" si="31"/>
        <v>24</v>
      </c>
      <c r="AC7" s="43">
        <f t="shared" si="31"/>
        <v>24</v>
      </c>
      <c r="AD7" s="43">
        <f t="shared" si="31"/>
        <v>24</v>
      </c>
      <c r="AE7" s="43">
        <f t="shared" si="31"/>
        <v>40</v>
      </c>
      <c r="AF7" s="43">
        <f t="shared" si="31"/>
        <v>40</v>
      </c>
      <c r="AG7" s="43">
        <f t="shared" si="31"/>
        <v>40</v>
      </c>
      <c r="AH7" s="43">
        <f t="shared" si="31"/>
        <v>56</v>
      </c>
      <c r="AI7" s="43">
        <f t="shared" si="31"/>
        <v>56</v>
      </c>
      <c r="AJ7" s="58">
        <f t="shared" si="17"/>
        <v>364</v>
      </c>
      <c r="AK7" s="43">
        <f>X5+X7*80%</f>
        <v>109.6</v>
      </c>
      <c r="AL7" s="43">
        <f t="shared" ref="AL7:AV7" si="32">Y5+Y7*80%</f>
        <v>112.8</v>
      </c>
      <c r="AM7" s="43">
        <f t="shared" si="32"/>
        <v>112.8</v>
      </c>
      <c r="AN7" s="43">
        <f t="shared" si="32"/>
        <v>112.8</v>
      </c>
      <c r="AO7" s="43">
        <f t="shared" si="32"/>
        <v>119.2</v>
      </c>
      <c r="AP7" s="43">
        <f t="shared" si="32"/>
        <v>119.2</v>
      </c>
      <c r="AQ7" s="43">
        <f t="shared" si="32"/>
        <v>119.2</v>
      </c>
      <c r="AR7" s="43">
        <f t="shared" si="32"/>
        <v>132</v>
      </c>
      <c r="AS7" s="43">
        <f t="shared" si="32"/>
        <v>132</v>
      </c>
      <c r="AT7" s="43">
        <f t="shared" si="32"/>
        <v>132</v>
      </c>
      <c r="AU7" s="43">
        <f t="shared" si="32"/>
        <v>174.8</v>
      </c>
      <c r="AV7" s="43">
        <f t="shared" si="32"/>
        <v>174.8</v>
      </c>
      <c r="AW7" s="58">
        <f t="shared" si="30"/>
        <v>1551.2</v>
      </c>
    </row>
    <row r="8" spans="1:49" ht="13.2" x14ac:dyDescent="0.25">
      <c r="B8" s="32" t="s">
        <v>16</v>
      </c>
      <c r="C8" s="10"/>
      <c r="D8" s="10"/>
      <c r="E8" s="10"/>
      <c r="F8" s="10"/>
      <c r="G8" s="10"/>
      <c r="H8" s="10"/>
      <c r="I8" s="12"/>
      <c r="J8" s="99">
        <f t="shared" si="3"/>
        <v>0</v>
      </c>
      <c r="K8" s="89"/>
      <c r="L8" s="10"/>
      <c r="M8" s="10"/>
      <c r="N8" s="10"/>
      <c r="O8" s="10"/>
      <c r="P8" s="10"/>
      <c r="Q8" s="10"/>
      <c r="R8" s="10"/>
      <c r="S8" s="10"/>
      <c r="T8" s="10"/>
      <c r="U8" s="10"/>
      <c r="V8" s="12"/>
      <c r="W8" s="80">
        <f t="shared" si="5"/>
        <v>0</v>
      </c>
      <c r="X8" s="44">
        <f>X7*850000</f>
        <v>10200000</v>
      </c>
      <c r="Y8" s="44">
        <f t="shared" ref="Y8:AI8" si="33">Y7*850000</f>
        <v>13600000</v>
      </c>
      <c r="Z8" s="44">
        <f t="shared" si="33"/>
        <v>13600000</v>
      </c>
      <c r="AA8" s="44">
        <f t="shared" si="33"/>
        <v>13600000</v>
      </c>
      <c r="AB8" s="44">
        <f t="shared" si="33"/>
        <v>20400000</v>
      </c>
      <c r="AC8" s="44">
        <f t="shared" si="33"/>
        <v>20400000</v>
      </c>
      <c r="AD8" s="44">
        <f t="shared" si="33"/>
        <v>20400000</v>
      </c>
      <c r="AE8" s="44">
        <f>AE7*850000</f>
        <v>34000000</v>
      </c>
      <c r="AF8" s="44">
        <f t="shared" si="33"/>
        <v>34000000</v>
      </c>
      <c r="AG8" s="44">
        <f t="shared" si="33"/>
        <v>34000000</v>
      </c>
      <c r="AH8" s="44">
        <f t="shared" si="33"/>
        <v>47600000</v>
      </c>
      <c r="AI8" s="44">
        <f t="shared" si="33"/>
        <v>47600000</v>
      </c>
      <c r="AJ8" s="58">
        <f t="shared" si="17"/>
        <v>309400000</v>
      </c>
      <c r="AK8" s="44">
        <f>AK7*850000</f>
        <v>93160000</v>
      </c>
      <c r="AL8" s="44">
        <f>AL7*850000</f>
        <v>95880000</v>
      </c>
      <c r="AM8" s="44">
        <f t="shared" ref="AM8:AV8" si="34">AM7*850000</f>
        <v>95880000</v>
      </c>
      <c r="AN8" s="44">
        <f t="shared" si="34"/>
        <v>95880000</v>
      </c>
      <c r="AO8" s="44">
        <f t="shared" si="34"/>
        <v>101320000</v>
      </c>
      <c r="AP8" s="44">
        <f t="shared" si="34"/>
        <v>101320000</v>
      </c>
      <c r="AQ8" s="44">
        <f t="shared" si="34"/>
        <v>101320000</v>
      </c>
      <c r="AR8" s="44">
        <f t="shared" si="34"/>
        <v>112200000</v>
      </c>
      <c r="AS8" s="44">
        <f t="shared" si="34"/>
        <v>112200000</v>
      </c>
      <c r="AT8" s="44">
        <f t="shared" si="34"/>
        <v>112200000</v>
      </c>
      <c r="AU8" s="44">
        <f t="shared" si="34"/>
        <v>148580000</v>
      </c>
      <c r="AV8" s="44">
        <f t="shared" si="34"/>
        <v>148580000</v>
      </c>
      <c r="AW8" s="58">
        <f t="shared" si="30"/>
        <v>1318520000</v>
      </c>
    </row>
    <row r="9" spans="1:49" ht="13.2" x14ac:dyDescent="0.25">
      <c r="B9" s="33" t="s">
        <v>17</v>
      </c>
      <c r="C9" s="13">
        <f t="shared" ref="C9:I9" si="35">C6+C8</f>
        <v>0</v>
      </c>
      <c r="D9" s="13">
        <f t="shared" si="35"/>
        <v>0</v>
      </c>
      <c r="E9" s="13">
        <f t="shared" si="35"/>
        <v>0</v>
      </c>
      <c r="F9" s="13">
        <f t="shared" si="35"/>
        <v>0</v>
      </c>
      <c r="G9" s="13">
        <f t="shared" si="35"/>
        <v>0</v>
      </c>
      <c r="H9" s="13">
        <f t="shared" si="35"/>
        <v>0</v>
      </c>
      <c r="I9" s="14">
        <f t="shared" si="35"/>
        <v>0</v>
      </c>
      <c r="J9" s="99">
        <f t="shared" si="3"/>
        <v>0</v>
      </c>
      <c r="K9" s="90">
        <f t="shared" ref="K9:V9" si="36">K6+K8</f>
        <v>11250000</v>
      </c>
      <c r="L9" s="13">
        <f t="shared" si="36"/>
        <v>15000000</v>
      </c>
      <c r="M9" s="13">
        <f t="shared" si="36"/>
        <v>15000000</v>
      </c>
      <c r="N9" s="13">
        <f t="shared" si="36"/>
        <v>15000000</v>
      </c>
      <c r="O9" s="13">
        <f t="shared" si="36"/>
        <v>22500000</v>
      </c>
      <c r="P9" s="13">
        <f t="shared" si="36"/>
        <v>22500000</v>
      </c>
      <c r="Q9" s="13">
        <f t="shared" si="36"/>
        <v>22500000</v>
      </c>
      <c r="R9" s="13">
        <f t="shared" si="36"/>
        <v>37500000</v>
      </c>
      <c r="S9" s="13">
        <f t="shared" si="36"/>
        <v>37500000</v>
      </c>
      <c r="T9" s="13">
        <f t="shared" si="36"/>
        <v>37500000</v>
      </c>
      <c r="U9" s="13">
        <f t="shared" si="36"/>
        <v>52500000</v>
      </c>
      <c r="V9" s="14">
        <f t="shared" si="36"/>
        <v>52500000</v>
      </c>
      <c r="W9" s="80">
        <f t="shared" si="5"/>
        <v>341250000</v>
      </c>
      <c r="X9" s="44">
        <f t="shared" ref="X9:AH9" si="37">X6+X8</f>
        <v>85200000</v>
      </c>
      <c r="Y9" s="10">
        <f t="shared" si="37"/>
        <v>88600000</v>
      </c>
      <c r="Z9" s="10">
        <f t="shared" si="37"/>
        <v>88600000</v>
      </c>
      <c r="AA9" s="10">
        <f t="shared" si="37"/>
        <v>88600000</v>
      </c>
      <c r="AB9" s="10">
        <f t="shared" si="37"/>
        <v>95400000</v>
      </c>
      <c r="AC9" s="10">
        <f t="shared" si="37"/>
        <v>95400000</v>
      </c>
      <c r="AD9" s="10">
        <f t="shared" si="37"/>
        <v>95400000</v>
      </c>
      <c r="AE9" s="10">
        <f t="shared" si="37"/>
        <v>109000000</v>
      </c>
      <c r="AF9" s="10">
        <f t="shared" si="37"/>
        <v>109000000</v>
      </c>
      <c r="AG9" s="10">
        <f t="shared" si="37"/>
        <v>109000000</v>
      </c>
      <c r="AH9" s="10">
        <f t="shared" si="37"/>
        <v>145100000</v>
      </c>
      <c r="AI9" s="12">
        <f>AI6+AI8</f>
        <v>145100000</v>
      </c>
      <c r="AJ9" s="58">
        <f t="shared" ref="AJ9:AJ74" si="38">SUM(X9:AI9)</f>
        <v>1254400000</v>
      </c>
      <c r="AK9" s="44">
        <f t="shared" ref="AK9:AU9" si="39">AK6+AK8</f>
        <v>205660000</v>
      </c>
      <c r="AL9" s="10">
        <f t="shared" si="39"/>
        <v>223380000</v>
      </c>
      <c r="AM9" s="10">
        <f t="shared" si="39"/>
        <v>230880000</v>
      </c>
      <c r="AN9" s="10">
        <f t="shared" si="39"/>
        <v>238380000</v>
      </c>
      <c r="AO9" s="10">
        <f t="shared" si="39"/>
        <v>243820000</v>
      </c>
      <c r="AP9" s="10">
        <f t="shared" si="39"/>
        <v>251320000</v>
      </c>
      <c r="AQ9" s="10">
        <f t="shared" si="39"/>
        <v>251320000</v>
      </c>
      <c r="AR9" s="10">
        <f t="shared" si="39"/>
        <v>262200000</v>
      </c>
      <c r="AS9" s="10">
        <f t="shared" si="39"/>
        <v>262200000</v>
      </c>
      <c r="AT9" s="10">
        <f t="shared" si="39"/>
        <v>262200000</v>
      </c>
      <c r="AU9" s="10">
        <f t="shared" si="39"/>
        <v>298580000</v>
      </c>
      <c r="AV9" s="10">
        <f>AV6+AV8</f>
        <v>298580000</v>
      </c>
      <c r="AW9" s="58">
        <f t="shared" si="30"/>
        <v>3028520000</v>
      </c>
    </row>
    <row r="10" spans="1:49" ht="13.2" x14ac:dyDescent="0.25">
      <c r="B10" s="34"/>
      <c r="C10" s="15"/>
      <c r="D10" s="15"/>
      <c r="E10" s="15"/>
      <c r="F10" s="15"/>
      <c r="G10" s="15"/>
      <c r="H10" s="15"/>
      <c r="I10" s="15"/>
      <c r="J10" s="99">
        <f t="shared" si="3"/>
        <v>0</v>
      </c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80">
        <f t="shared" si="5"/>
        <v>0</v>
      </c>
      <c r="X10" s="44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7"/>
      <c r="AJ10" s="58">
        <f t="shared" si="38"/>
        <v>0</v>
      </c>
      <c r="AK10" s="44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5"/>
      <c r="AW10" s="58">
        <f t="shared" si="30"/>
        <v>0</v>
      </c>
    </row>
    <row r="11" spans="1:49" ht="13.2" x14ac:dyDescent="0.25">
      <c r="B11" s="35" t="s">
        <v>18</v>
      </c>
      <c r="C11" s="16"/>
      <c r="D11" s="16"/>
      <c r="E11" s="16"/>
      <c r="F11" s="16"/>
      <c r="G11" s="16"/>
      <c r="H11" s="16"/>
      <c r="I11" s="16"/>
      <c r="J11" s="99">
        <f t="shared" si="3"/>
        <v>0</v>
      </c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80">
        <f t="shared" si="5"/>
        <v>0</v>
      </c>
      <c r="X11" s="44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7"/>
      <c r="AJ11" s="58">
        <f t="shared" si="38"/>
        <v>0</v>
      </c>
      <c r="AK11" s="44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5"/>
      <c r="AW11" s="58">
        <f t="shared" si="30"/>
        <v>0</v>
      </c>
    </row>
    <row r="12" spans="1:49" ht="13.2" x14ac:dyDescent="0.25">
      <c r="B12" s="32" t="s">
        <v>19</v>
      </c>
      <c r="C12" s="10"/>
      <c r="D12" s="10"/>
      <c r="E12" s="10"/>
      <c r="F12" s="10"/>
      <c r="G12" s="10"/>
      <c r="H12" s="10"/>
      <c r="I12" s="12"/>
      <c r="J12" s="99">
        <f t="shared" si="3"/>
        <v>0</v>
      </c>
      <c r="K12" s="10">
        <v>250000</v>
      </c>
      <c r="L12" s="10">
        <v>250000</v>
      </c>
      <c r="M12" s="10">
        <v>250000</v>
      </c>
      <c r="N12" s="10">
        <v>250000</v>
      </c>
      <c r="O12" s="10">
        <v>250000</v>
      </c>
      <c r="P12" s="10">
        <v>250000</v>
      </c>
      <c r="Q12" s="10">
        <v>250000</v>
      </c>
      <c r="R12" s="10">
        <v>250000</v>
      </c>
      <c r="S12" s="10">
        <v>250000</v>
      </c>
      <c r="T12" s="10">
        <v>250000</v>
      </c>
      <c r="U12" s="10">
        <v>250000</v>
      </c>
      <c r="V12" s="12">
        <v>250000</v>
      </c>
      <c r="W12" s="80">
        <f t="shared" si="5"/>
        <v>3000000</v>
      </c>
      <c r="X12" s="44">
        <v>250000</v>
      </c>
      <c r="Y12" s="10">
        <v>250000</v>
      </c>
      <c r="Z12" s="10">
        <v>250000</v>
      </c>
      <c r="AA12" s="10">
        <v>250000</v>
      </c>
      <c r="AB12" s="10">
        <v>250000</v>
      </c>
      <c r="AC12" s="10">
        <v>250000</v>
      </c>
      <c r="AD12" s="10">
        <v>250000</v>
      </c>
      <c r="AE12" s="10">
        <v>250000</v>
      </c>
      <c r="AF12" s="10">
        <v>250000</v>
      </c>
      <c r="AG12" s="10">
        <v>250000</v>
      </c>
      <c r="AH12" s="10">
        <v>250000</v>
      </c>
      <c r="AI12" s="7">
        <v>250000</v>
      </c>
      <c r="AJ12" s="58">
        <f t="shared" si="38"/>
        <v>3000000</v>
      </c>
      <c r="AK12" s="44">
        <v>250000</v>
      </c>
      <c r="AL12" s="10">
        <v>250000</v>
      </c>
      <c r="AM12" s="10">
        <v>250000</v>
      </c>
      <c r="AN12" s="10">
        <v>250000</v>
      </c>
      <c r="AO12" s="10">
        <v>250000</v>
      </c>
      <c r="AP12" s="10">
        <v>250000</v>
      </c>
      <c r="AQ12" s="10">
        <v>250000</v>
      </c>
      <c r="AR12" s="10">
        <v>250000</v>
      </c>
      <c r="AS12" s="10">
        <v>250000</v>
      </c>
      <c r="AT12" s="10">
        <v>250000</v>
      </c>
      <c r="AU12" s="10">
        <v>250000</v>
      </c>
      <c r="AV12" s="5">
        <v>250000</v>
      </c>
      <c r="AW12" s="58">
        <f t="shared" si="30"/>
        <v>3000000</v>
      </c>
    </row>
    <row r="13" spans="1:49" ht="16.2" customHeight="1" thickBot="1" x14ac:dyDescent="0.3">
      <c r="B13" s="60" t="s">
        <v>52</v>
      </c>
      <c r="C13" s="13">
        <v>750000</v>
      </c>
      <c r="D13" s="13">
        <v>750000</v>
      </c>
      <c r="E13" s="13">
        <v>750000</v>
      </c>
      <c r="F13" s="13">
        <v>750000</v>
      </c>
      <c r="G13" s="13">
        <v>750000</v>
      </c>
      <c r="H13" s="13">
        <v>750000</v>
      </c>
      <c r="I13" s="13">
        <v>750000</v>
      </c>
      <c r="J13" s="103">
        <f t="shared" si="3"/>
        <v>5250000</v>
      </c>
      <c r="K13" s="90">
        <v>1000000</v>
      </c>
      <c r="L13" s="13">
        <v>1000000</v>
      </c>
      <c r="M13" s="13">
        <v>1000000</v>
      </c>
      <c r="N13" s="13">
        <v>1500000</v>
      </c>
      <c r="O13" s="13">
        <v>1500000</v>
      </c>
      <c r="P13" s="13">
        <v>1500000</v>
      </c>
      <c r="Q13" s="13">
        <v>1500000</v>
      </c>
      <c r="R13" s="13">
        <v>2000000</v>
      </c>
      <c r="S13" s="13">
        <v>2000000</v>
      </c>
      <c r="T13" s="13">
        <v>2000000</v>
      </c>
      <c r="U13" s="13">
        <v>2000000</v>
      </c>
      <c r="V13" s="13">
        <v>2000000</v>
      </c>
      <c r="W13" s="81">
        <f t="shared" si="5"/>
        <v>19000000</v>
      </c>
      <c r="X13" s="45">
        <v>2500000</v>
      </c>
      <c r="Y13" s="45">
        <v>2500000</v>
      </c>
      <c r="Z13" s="45">
        <v>2500000</v>
      </c>
      <c r="AA13" s="45">
        <v>2500000</v>
      </c>
      <c r="AB13" s="45">
        <v>2500000</v>
      </c>
      <c r="AC13" s="45">
        <v>2500000</v>
      </c>
      <c r="AD13" s="45">
        <v>2500000</v>
      </c>
      <c r="AE13" s="45">
        <v>2500000</v>
      </c>
      <c r="AF13" s="45">
        <v>2500000</v>
      </c>
      <c r="AG13" s="45">
        <v>2500000</v>
      </c>
      <c r="AH13" s="45">
        <v>2500000</v>
      </c>
      <c r="AI13" s="45">
        <v>2500000</v>
      </c>
      <c r="AJ13" s="61">
        <f t="shared" si="38"/>
        <v>30000000</v>
      </c>
      <c r="AK13" s="45">
        <v>2500000</v>
      </c>
      <c r="AL13" s="45">
        <v>2500000</v>
      </c>
      <c r="AM13" s="45">
        <v>2500000</v>
      </c>
      <c r="AN13" s="45">
        <v>2500000</v>
      </c>
      <c r="AO13" s="45">
        <v>2500000</v>
      </c>
      <c r="AP13" s="45">
        <v>2500000</v>
      </c>
      <c r="AQ13" s="45">
        <v>2500000</v>
      </c>
      <c r="AR13" s="45">
        <v>2500000</v>
      </c>
      <c r="AS13" s="45">
        <v>2500000</v>
      </c>
      <c r="AT13" s="45">
        <v>2500000</v>
      </c>
      <c r="AU13" s="45">
        <v>2500000</v>
      </c>
      <c r="AV13" s="45">
        <v>2500000</v>
      </c>
      <c r="AW13" s="61">
        <f t="shared" si="30"/>
        <v>30000000</v>
      </c>
    </row>
    <row r="14" spans="1:49" ht="13.2" x14ac:dyDescent="0.25">
      <c r="A14" s="130" t="s">
        <v>39</v>
      </c>
      <c r="B14" s="64" t="s">
        <v>32</v>
      </c>
      <c r="C14" s="65"/>
      <c r="D14" s="65"/>
      <c r="E14" s="65"/>
      <c r="F14" s="65"/>
      <c r="G14" s="65"/>
      <c r="H14" s="65"/>
      <c r="I14" s="67"/>
      <c r="J14" s="105">
        <f t="shared" si="3"/>
        <v>0</v>
      </c>
      <c r="K14" s="91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7"/>
      <c r="W14" s="82">
        <f t="shared" si="5"/>
        <v>0</v>
      </c>
      <c r="X14" s="66">
        <v>1000000</v>
      </c>
      <c r="Y14" s="65">
        <v>1000000</v>
      </c>
      <c r="Z14" s="65">
        <v>1000000</v>
      </c>
      <c r="AA14" s="65">
        <v>1000000</v>
      </c>
      <c r="AB14" s="65">
        <v>1000000</v>
      </c>
      <c r="AC14" s="65">
        <v>1000000</v>
      </c>
      <c r="AD14" s="65">
        <v>1000000</v>
      </c>
      <c r="AE14" s="65">
        <v>1000000</v>
      </c>
      <c r="AF14" s="65">
        <v>1000000</v>
      </c>
      <c r="AG14" s="65">
        <v>1000000</v>
      </c>
      <c r="AH14" s="65">
        <v>1000000</v>
      </c>
      <c r="AI14" s="67">
        <v>1000000</v>
      </c>
      <c r="AJ14" s="68">
        <f t="shared" si="38"/>
        <v>12000000</v>
      </c>
      <c r="AK14" s="66">
        <v>1500000</v>
      </c>
      <c r="AL14" s="65">
        <v>1500000</v>
      </c>
      <c r="AM14" s="65">
        <v>1500000</v>
      </c>
      <c r="AN14" s="65">
        <v>1500000</v>
      </c>
      <c r="AO14" s="65">
        <v>1500000</v>
      </c>
      <c r="AP14" s="65">
        <v>1500000</v>
      </c>
      <c r="AQ14" s="65">
        <v>1500000</v>
      </c>
      <c r="AR14" s="65">
        <v>1500000</v>
      </c>
      <c r="AS14" s="65">
        <v>1500000</v>
      </c>
      <c r="AT14" s="65">
        <v>1500000</v>
      </c>
      <c r="AU14" s="65">
        <v>1500000</v>
      </c>
      <c r="AV14" s="65">
        <v>1500000</v>
      </c>
      <c r="AW14" s="68">
        <f t="shared" si="30"/>
        <v>18000000</v>
      </c>
    </row>
    <row r="15" spans="1:49" ht="13.8" customHeight="1" x14ac:dyDescent="0.25">
      <c r="A15" s="131"/>
      <c r="B15" s="136" t="s">
        <v>49</v>
      </c>
      <c r="C15" s="17"/>
      <c r="D15" s="17"/>
      <c r="E15" s="17"/>
      <c r="F15" s="17"/>
      <c r="G15" s="17"/>
      <c r="H15" s="17"/>
      <c r="I15" s="20"/>
      <c r="J15" s="99">
        <f t="shared" si="3"/>
        <v>0</v>
      </c>
      <c r="K15" s="89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2"/>
      <c r="W15" s="80">
        <f t="shared" si="5"/>
        <v>0</v>
      </c>
      <c r="X15" s="44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2"/>
      <c r="AJ15" s="58">
        <f t="shared" si="38"/>
        <v>0</v>
      </c>
      <c r="AK15" s="44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58">
        <f t="shared" si="30"/>
        <v>0</v>
      </c>
    </row>
    <row r="16" spans="1:49" ht="13.8" customHeight="1" x14ac:dyDescent="0.25">
      <c r="A16" s="131"/>
      <c r="B16" s="137"/>
      <c r="C16" s="17"/>
      <c r="D16" s="17"/>
      <c r="E16" s="17"/>
      <c r="F16" s="17"/>
      <c r="G16" s="17"/>
      <c r="H16" s="17"/>
      <c r="I16" s="20"/>
      <c r="J16" s="99">
        <f t="shared" si="3"/>
        <v>0</v>
      </c>
      <c r="K16" s="89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2"/>
      <c r="W16" s="80">
        <f t="shared" si="5"/>
        <v>0</v>
      </c>
      <c r="X16" s="44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2"/>
      <c r="AJ16" s="58">
        <f t="shared" si="38"/>
        <v>0</v>
      </c>
      <c r="AK16" s="44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58">
        <f t="shared" si="30"/>
        <v>0</v>
      </c>
    </row>
    <row r="17" spans="1:49" ht="13.8" customHeight="1" x14ac:dyDescent="0.25">
      <c r="A17" s="131"/>
      <c r="B17" s="137"/>
      <c r="C17" s="17"/>
      <c r="D17" s="17"/>
      <c r="E17" s="17"/>
      <c r="F17" s="17"/>
      <c r="G17" s="17"/>
      <c r="H17" s="17"/>
      <c r="I17" s="20"/>
      <c r="J17" s="99">
        <f t="shared" si="3"/>
        <v>0</v>
      </c>
      <c r="K17" s="89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80">
        <f t="shared" si="5"/>
        <v>0</v>
      </c>
      <c r="X17" s="44"/>
      <c r="Y17" s="44"/>
      <c r="Z17" s="10"/>
      <c r="AA17" s="10"/>
      <c r="AB17" s="10"/>
      <c r="AC17" s="10"/>
      <c r="AD17" s="10"/>
      <c r="AE17" s="10"/>
      <c r="AF17" s="10"/>
      <c r="AG17" s="10"/>
      <c r="AH17" s="10"/>
      <c r="AI17" s="12"/>
      <c r="AJ17" s="58">
        <f t="shared" si="38"/>
        <v>0</v>
      </c>
      <c r="AK17" s="44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58">
        <f t="shared" si="30"/>
        <v>0</v>
      </c>
    </row>
    <row r="18" spans="1:49" ht="13.8" customHeight="1" x14ac:dyDescent="0.25">
      <c r="A18" s="131"/>
      <c r="B18" s="138"/>
      <c r="C18" s="17"/>
      <c r="D18" s="17"/>
      <c r="E18" s="17"/>
      <c r="F18" s="17"/>
      <c r="G18" s="17"/>
      <c r="H18" s="17"/>
      <c r="I18" s="20"/>
      <c r="J18" s="99">
        <f t="shared" si="3"/>
        <v>0</v>
      </c>
      <c r="K18" s="89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80">
        <f t="shared" si="5"/>
        <v>0</v>
      </c>
      <c r="X18" s="10"/>
      <c r="Y18" s="10"/>
      <c r="Z18" s="10"/>
      <c r="AA18" s="10"/>
      <c r="AB18" s="10"/>
      <c r="AC18" s="12"/>
      <c r="AD18" s="10"/>
      <c r="AE18" s="10"/>
      <c r="AF18" s="10"/>
      <c r="AG18" s="10"/>
      <c r="AH18" s="10"/>
      <c r="AI18" s="12"/>
      <c r="AJ18" s="58">
        <f t="shared" si="38"/>
        <v>0</v>
      </c>
      <c r="AK18" s="44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58">
        <f t="shared" si="30"/>
        <v>0</v>
      </c>
    </row>
    <row r="19" spans="1:49" ht="13.2" x14ac:dyDescent="0.25">
      <c r="A19" s="131"/>
      <c r="B19" s="39" t="s">
        <v>36</v>
      </c>
      <c r="C19" s="17"/>
      <c r="D19" s="17"/>
      <c r="E19" s="17"/>
      <c r="F19" s="17"/>
      <c r="G19" s="17"/>
      <c r="H19" s="17"/>
      <c r="I19" s="20"/>
      <c r="J19" s="99">
        <f t="shared" si="3"/>
        <v>0</v>
      </c>
      <c r="K19" s="89">
        <v>500000</v>
      </c>
      <c r="L19" s="10">
        <v>600000</v>
      </c>
      <c r="M19" s="10">
        <v>600000</v>
      </c>
      <c r="N19" s="10">
        <v>600000</v>
      </c>
      <c r="O19" s="10">
        <v>700000</v>
      </c>
      <c r="P19" s="10">
        <v>700000</v>
      </c>
      <c r="Q19" s="10">
        <v>700000</v>
      </c>
      <c r="R19" s="10">
        <v>800000</v>
      </c>
      <c r="S19" s="10">
        <v>800000</v>
      </c>
      <c r="T19" s="10">
        <v>800000</v>
      </c>
      <c r="U19" s="10">
        <v>1000000</v>
      </c>
      <c r="V19" s="12">
        <v>1000000</v>
      </c>
      <c r="W19" s="80">
        <f t="shared" si="5"/>
        <v>8800000</v>
      </c>
      <c r="X19" s="44">
        <v>1200000</v>
      </c>
      <c r="Y19" s="10">
        <v>1200000</v>
      </c>
      <c r="Z19" s="10">
        <v>1200000</v>
      </c>
      <c r="AA19" s="10">
        <v>1200000</v>
      </c>
      <c r="AB19" s="10">
        <v>1200000</v>
      </c>
      <c r="AC19" s="10">
        <v>1200000</v>
      </c>
      <c r="AD19" s="10">
        <v>1200000</v>
      </c>
      <c r="AE19" s="10">
        <v>1200000</v>
      </c>
      <c r="AF19" s="10">
        <v>1200000</v>
      </c>
      <c r="AG19" s="10">
        <v>1200000</v>
      </c>
      <c r="AH19" s="10">
        <v>1200000</v>
      </c>
      <c r="AI19" s="12">
        <v>1200000</v>
      </c>
      <c r="AJ19" s="58">
        <f t="shared" si="38"/>
        <v>14400000</v>
      </c>
      <c r="AK19" s="44">
        <v>1200000</v>
      </c>
      <c r="AL19" s="10">
        <v>1200000</v>
      </c>
      <c r="AM19" s="10">
        <v>1200000</v>
      </c>
      <c r="AN19" s="10">
        <v>1200000</v>
      </c>
      <c r="AO19" s="10">
        <v>1200000</v>
      </c>
      <c r="AP19" s="10">
        <v>1200000</v>
      </c>
      <c r="AQ19" s="10">
        <v>1200000</v>
      </c>
      <c r="AR19" s="10">
        <v>1200000</v>
      </c>
      <c r="AS19" s="10">
        <v>1200000</v>
      </c>
      <c r="AT19" s="10">
        <v>1200000</v>
      </c>
      <c r="AU19" s="10">
        <v>1200000</v>
      </c>
      <c r="AV19" s="10">
        <v>1200000</v>
      </c>
      <c r="AW19" s="58">
        <f t="shared" si="30"/>
        <v>14400000</v>
      </c>
    </row>
    <row r="20" spans="1:49" ht="13.2" x14ac:dyDescent="0.25">
      <c r="A20" s="131"/>
      <c r="B20" s="39" t="s">
        <v>36</v>
      </c>
      <c r="C20" s="17"/>
      <c r="D20" s="17"/>
      <c r="E20" s="17"/>
      <c r="F20" s="17"/>
      <c r="G20" s="17"/>
      <c r="H20" s="17"/>
      <c r="I20" s="20"/>
      <c r="J20" s="99">
        <f t="shared" si="3"/>
        <v>0</v>
      </c>
      <c r="K20" s="89">
        <v>500000</v>
      </c>
      <c r="L20" s="10">
        <v>600000</v>
      </c>
      <c r="M20" s="10">
        <v>600000</v>
      </c>
      <c r="N20" s="10">
        <v>600000</v>
      </c>
      <c r="O20" s="10">
        <v>700000</v>
      </c>
      <c r="P20" s="10">
        <v>700000</v>
      </c>
      <c r="Q20" s="10">
        <v>700000</v>
      </c>
      <c r="R20" s="10">
        <v>800000</v>
      </c>
      <c r="S20" s="10">
        <v>800000</v>
      </c>
      <c r="T20" s="10">
        <v>800000</v>
      </c>
      <c r="U20" s="10">
        <v>1000000</v>
      </c>
      <c r="V20" s="12">
        <v>1000000</v>
      </c>
      <c r="W20" s="80">
        <f t="shared" si="5"/>
        <v>8800000</v>
      </c>
      <c r="X20" s="44">
        <v>1200000</v>
      </c>
      <c r="Y20" s="10">
        <v>1200000</v>
      </c>
      <c r="Z20" s="10">
        <v>1200000</v>
      </c>
      <c r="AA20" s="10">
        <v>1200000</v>
      </c>
      <c r="AB20" s="10">
        <v>1200000</v>
      </c>
      <c r="AC20" s="10">
        <v>1200000</v>
      </c>
      <c r="AD20" s="10">
        <v>1200000</v>
      </c>
      <c r="AE20" s="10">
        <v>1200000</v>
      </c>
      <c r="AF20" s="10">
        <v>1200000</v>
      </c>
      <c r="AG20" s="10">
        <v>1200000</v>
      </c>
      <c r="AH20" s="10">
        <v>1200000</v>
      </c>
      <c r="AI20" s="12">
        <v>1200000</v>
      </c>
      <c r="AJ20" s="58">
        <f t="shared" si="38"/>
        <v>14400000</v>
      </c>
      <c r="AK20" s="44">
        <v>1200000</v>
      </c>
      <c r="AL20" s="10">
        <v>1200000</v>
      </c>
      <c r="AM20" s="10">
        <v>1200000</v>
      </c>
      <c r="AN20" s="10">
        <v>1200000</v>
      </c>
      <c r="AO20" s="10">
        <v>1200000</v>
      </c>
      <c r="AP20" s="10">
        <v>1200000</v>
      </c>
      <c r="AQ20" s="10">
        <v>1200000</v>
      </c>
      <c r="AR20" s="10">
        <v>1200000</v>
      </c>
      <c r="AS20" s="10">
        <v>1200000</v>
      </c>
      <c r="AT20" s="10">
        <v>1200000</v>
      </c>
      <c r="AU20" s="10">
        <v>1200000</v>
      </c>
      <c r="AV20" s="10">
        <v>1200000</v>
      </c>
      <c r="AW20" s="58">
        <f t="shared" si="30"/>
        <v>14400000</v>
      </c>
    </row>
    <row r="21" spans="1:49" ht="13.2" x14ac:dyDescent="0.25">
      <c r="A21" s="131"/>
      <c r="B21" s="39" t="s">
        <v>36</v>
      </c>
      <c r="C21" s="17"/>
      <c r="D21" s="17"/>
      <c r="E21" s="17"/>
      <c r="F21" s="17"/>
      <c r="G21" s="17"/>
      <c r="H21" s="17"/>
      <c r="I21" s="20"/>
      <c r="J21" s="99">
        <f t="shared" si="3"/>
        <v>0</v>
      </c>
      <c r="K21" s="89"/>
      <c r="L21" s="10"/>
      <c r="M21" s="10"/>
      <c r="N21" s="10"/>
      <c r="O21" s="10">
        <v>500000</v>
      </c>
      <c r="P21" s="10">
        <v>600000</v>
      </c>
      <c r="Q21" s="10">
        <v>600000</v>
      </c>
      <c r="R21" s="10">
        <v>700000</v>
      </c>
      <c r="S21" s="10">
        <v>700000</v>
      </c>
      <c r="T21" s="10">
        <v>700000</v>
      </c>
      <c r="U21" s="10">
        <v>800000</v>
      </c>
      <c r="V21" s="12">
        <v>800000</v>
      </c>
      <c r="W21" s="80">
        <f t="shared" si="5"/>
        <v>5400000</v>
      </c>
      <c r="X21" s="12">
        <v>900000</v>
      </c>
      <c r="Y21" s="10">
        <v>1000000</v>
      </c>
      <c r="Z21" s="10">
        <v>1200000</v>
      </c>
      <c r="AA21" s="10">
        <v>1200000</v>
      </c>
      <c r="AB21" s="10">
        <v>1200000</v>
      </c>
      <c r="AC21" s="10">
        <v>1200000</v>
      </c>
      <c r="AD21" s="10">
        <v>1200000</v>
      </c>
      <c r="AE21" s="10">
        <v>1200000</v>
      </c>
      <c r="AF21" s="10">
        <v>1200000</v>
      </c>
      <c r="AG21" s="10">
        <v>1200000</v>
      </c>
      <c r="AH21" s="10">
        <v>1200000</v>
      </c>
      <c r="AI21" s="12">
        <v>1200000</v>
      </c>
      <c r="AJ21" s="58">
        <f t="shared" si="38"/>
        <v>13900000</v>
      </c>
      <c r="AK21" s="44">
        <v>1200000</v>
      </c>
      <c r="AL21" s="10">
        <v>1200000</v>
      </c>
      <c r="AM21" s="10">
        <v>1200000</v>
      </c>
      <c r="AN21" s="10">
        <v>1200000</v>
      </c>
      <c r="AO21" s="10">
        <v>1200000</v>
      </c>
      <c r="AP21" s="10">
        <v>1200000</v>
      </c>
      <c r="AQ21" s="10">
        <v>1200000</v>
      </c>
      <c r="AR21" s="10">
        <v>1200000</v>
      </c>
      <c r="AS21" s="10">
        <v>1200000</v>
      </c>
      <c r="AT21" s="10">
        <v>1200000</v>
      </c>
      <c r="AU21" s="10">
        <v>1200000</v>
      </c>
      <c r="AV21" s="10">
        <v>1200000</v>
      </c>
      <c r="AW21" s="58">
        <f t="shared" si="30"/>
        <v>14400000</v>
      </c>
    </row>
    <row r="22" spans="1:49" ht="13.2" x14ac:dyDescent="0.25">
      <c r="A22" s="131"/>
      <c r="B22" s="39" t="s">
        <v>36</v>
      </c>
      <c r="C22" s="17"/>
      <c r="D22" s="17"/>
      <c r="E22" s="17"/>
      <c r="F22" s="17"/>
      <c r="G22" s="17"/>
      <c r="H22" s="17"/>
      <c r="I22" s="20"/>
      <c r="J22" s="99">
        <f t="shared" si="3"/>
        <v>0</v>
      </c>
      <c r="K22" s="89"/>
      <c r="L22" s="10"/>
      <c r="M22" s="10"/>
      <c r="N22" s="10"/>
      <c r="O22" s="10"/>
      <c r="P22" s="10"/>
      <c r="Q22" s="10"/>
      <c r="R22" s="10">
        <v>500000</v>
      </c>
      <c r="S22" s="10">
        <v>600000</v>
      </c>
      <c r="T22" s="10">
        <v>600000</v>
      </c>
      <c r="U22" s="10">
        <v>700000</v>
      </c>
      <c r="V22" s="12">
        <v>700000</v>
      </c>
      <c r="W22" s="80">
        <f t="shared" si="5"/>
        <v>3100000</v>
      </c>
      <c r="X22" s="10">
        <v>800000</v>
      </c>
      <c r="Y22" s="12">
        <v>900000</v>
      </c>
      <c r="Z22" s="10">
        <v>1000000</v>
      </c>
      <c r="AA22" s="10">
        <v>1200000</v>
      </c>
      <c r="AB22" s="10">
        <v>1200000</v>
      </c>
      <c r="AC22" s="10">
        <v>1200000</v>
      </c>
      <c r="AD22" s="10">
        <v>1200000</v>
      </c>
      <c r="AE22" s="10">
        <v>1200000</v>
      </c>
      <c r="AF22" s="10">
        <v>1200000</v>
      </c>
      <c r="AG22" s="10">
        <v>1200000</v>
      </c>
      <c r="AH22" s="10">
        <v>1200000</v>
      </c>
      <c r="AI22" s="12">
        <v>1200000</v>
      </c>
      <c r="AJ22" s="58">
        <f t="shared" si="38"/>
        <v>13500000</v>
      </c>
      <c r="AK22" s="44">
        <v>1200000</v>
      </c>
      <c r="AL22" s="10">
        <v>1200000</v>
      </c>
      <c r="AM22" s="10">
        <v>1200000</v>
      </c>
      <c r="AN22" s="10">
        <v>1200000</v>
      </c>
      <c r="AO22" s="10">
        <v>1200000</v>
      </c>
      <c r="AP22" s="10">
        <v>1200000</v>
      </c>
      <c r="AQ22" s="10">
        <v>1200000</v>
      </c>
      <c r="AR22" s="10">
        <v>1200000</v>
      </c>
      <c r="AS22" s="10">
        <v>1200000</v>
      </c>
      <c r="AT22" s="10">
        <v>1200000</v>
      </c>
      <c r="AU22" s="10">
        <v>1200000</v>
      </c>
      <c r="AV22" s="10">
        <v>1200000</v>
      </c>
      <c r="AW22" s="58">
        <f t="shared" si="30"/>
        <v>14400000</v>
      </c>
    </row>
    <row r="23" spans="1:49" ht="12.6" customHeight="1" thickBot="1" x14ac:dyDescent="0.3">
      <c r="A23" s="132"/>
      <c r="B23" s="69" t="s">
        <v>36</v>
      </c>
      <c r="C23" s="70"/>
      <c r="D23" s="70"/>
      <c r="E23" s="70"/>
      <c r="F23" s="70"/>
      <c r="G23" s="70"/>
      <c r="H23" s="70"/>
      <c r="I23" s="85"/>
      <c r="J23" s="100">
        <f t="shared" si="3"/>
        <v>0</v>
      </c>
      <c r="K23" s="92"/>
      <c r="L23" s="72"/>
      <c r="M23" s="72"/>
      <c r="N23" s="72"/>
      <c r="O23" s="72"/>
      <c r="P23" s="72"/>
      <c r="Q23" s="72"/>
      <c r="R23" s="72"/>
      <c r="S23" s="72">
        <v>500000</v>
      </c>
      <c r="T23" s="72">
        <v>600000</v>
      </c>
      <c r="U23" s="72">
        <v>600000</v>
      </c>
      <c r="V23" s="73">
        <v>700000</v>
      </c>
      <c r="W23" s="83">
        <f t="shared" si="5"/>
        <v>2400000</v>
      </c>
      <c r="X23" s="72">
        <v>800000</v>
      </c>
      <c r="Y23" s="72">
        <v>900000</v>
      </c>
      <c r="Z23" s="72">
        <v>1000000</v>
      </c>
      <c r="AA23" s="72">
        <v>1200000</v>
      </c>
      <c r="AB23" s="72">
        <v>1200000</v>
      </c>
      <c r="AC23" s="72">
        <v>1200000</v>
      </c>
      <c r="AD23" s="72">
        <v>1200000</v>
      </c>
      <c r="AE23" s="72">
        <v>1200000</v>
      </c>
      <c r="AF23" s="72">
        <v>1200000</v>
      </c>
      <c r="AG23" s="72">
        <v>1200000</v>
      </c>
      <c r="AH23" s="72">
        <v>1200000</v>
      </c>
      <c r="AI23" s="73">
        <v>1200000</v>
      </c>
      <c r="AJ23" s="59">
        <f t="shared" si="38"/>
        <v>13500000</v>
      </c>
      <c r="AK23" s="71">
        <v>1200000</v>
      </c>
      <c r="AL23" s="72">
        <v>1200000</v>
      </c>
      <c r="AM23" s="72">
        <v>1200000</v>
      </c>
      <c r="AN23" s="72">
        <v>1200000</v>
      </c>
      <c r="AO23" s="72">
        <v>1200000</v>
      </c>
      <c r="AP23" s="72">
        <v>1200000</v>
      </c>
      <c r="AQ23" s="72">
        <v>1200000</v>
      </c>
      <c r="AR23" s="72">
        <v>1200000</v>
      </c>
      <c r="AS23" s="72">
        <v>1200000</v>
      </c>
      <c r="AT23" s="72">
        <v>1200000</v>
      </c>
      <c r="AU23" s="72">
        <v>1200000</v>
      </c>
      <c r="AV23" s="72">
        <v>1200000</v>
      </c>
      <c r="AW23" s="59">
        <f t="shared" si="30"/>
        <v>14400000</v>
      </c>
    </row>
    <row r="24" spans="1:49" ht="12.6" customHeight="1" x14ac:dyDescent="0.25">
      <c r="A24" s="124" t="s">
        <v>40</v>
      </c>
      <c r="B24" s="64" t="s">
        <v>32</v>
      </c>
      <c r="C24" s="74"/>
      <c r="D24" s="74"/>
      <c r="E24" s="74"/>
      <c r="F24" s="74"/>
      <c r="G24" s="74"/>
      <c r="H24" s="74"/>
      <c r="I24" s="86"/>
      <c r="J24" s="105">
        <f t="shared" si="3"/>
        <v>0</v>
      </c>
      <c r="K24" s="93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7"/>
      <c r="W24" s="82"/>
      <c r="X24" s="75"/>
      <c r="Y24" s="76"/>
      <c r="Z24" s="76"/>
      <c r="AA24" s="76"/>
      <c r="AB24" s="76"/>
      <c r="AC24" s="76"/>
      <c r="AD24" s="76"/>
      <c r="AE24" s="76"/>
      <c r="AF24" s="76"/>
      <c r="AG24" s="76"/>
      <c r="AH24" s="76">
        <v>1000000</v>
      </c>
      <c r="AI24" s="76">
        <v>1000000</v>
      </c>
      <c r="AJ24" s="68">
        <f t="shared" si="38"/>
        <v>2000000</v>
      </c>
      <c r="AK24" s="75">
        <v>1000000</v>
      </c>
      <c r="AL24" s="76">
        <v>1000000</v>
      </c>
      <c r="AM24" s="76">
        <v>1000000</v>
      </c>
      <c r="AN24" s="76">
        <v>1000000</v>
      </c>
      <c r="AO24" s="76">
        <v>1000000</v>
      </c>
      <c r="AP24" s="76">
        <v>1000000</v>
      </c>
      <c r="AQ24" s="76">
        <v>1000000</v>
      </c>
      <c r="AR24" s="76">
        <v>1000000</v>
      </c>
      <c r="AS24" s="76">
        <v>1000000</v>
      </c>
      <c r="AT24" s="76">
        <v>1500000</v>
      </c>
      <c r="AU24" s="76">
        <v>1500000</v>
      </c>
      <c r="AV24" s="76">
        <v>1500000</v>
      </c>
      <c r="AW24" s="68">
        <f t="shared" si="30"/>
        <v>13500000</v>
      </c>
    </row>
    <row r="25" spans="1:49" ht="12.6" customHeight="1" x14ac:dyDescent="0.25">
      <c r="A25" s="125"/>
      <c r="B25" s="136" t="s">
        <v>49</v>
      </c>
      <c r="C25" s="17"/>
      <c r="D25" s="17"/>
      <c r="E25" s="17"/>
      <c r="F25" s="17"/>
      <c r="G25" s="17"/>
      <c r="H25" s="17"/>
      <c r="I25" s="20"/>
      <c r="J25" s="99">
        <f t="shared" si="3"/>
        <v>0</v>
      </c>
      <c r="K25" s="89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2"/>
      <c r="W25" s="80"/>
      <c r="X25" s="44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58">
        <f t="shared" si="38"/>
        <v>0</v>
      </c>
      <c r="AK25" s="44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58">
        <f>SUM(AK25:AV25)</f>
        <v>0</v>
      </c>
    </row>
    <row r="26" spans="1:49" ht="12.6" customHeight="1" x14ac:dyDescent="0.25">
      <c r="A26" s="125"/>
      <c r="B26" s="137"/>
      <c r="C26" s="17"/>
      <c r="D26" s="17"/>
      <c r="E26" s="17"/>
      <c r="F26" s="17"/>
      <c r="G26" s="17"/>
      <c r="H26" s="17"/>
      <c r="I26" s="20"/>
      <c r="J26" s="99">
        <f t="shared" si="3"/>
        <v>0</v>
      </c>
      <c r="K26" s="89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2"/>
      <c r="W26" s="80"/>
      <c r="X26" s="44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58">
        <f t="shared" si="38"/>
        <v>0</v>
      </c>
      <c r="AK26" s="44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58">
        <f t="shared" ref="AW26:AW33" si="40">SUM(AK26:AV26)</f>
        <v>0</v>
      </c>
    </row>
    <row r="27" spans="1:49" ht="12.6" customHeight="1" x14ac:dyDescent="0.25">
      <c r="A27" s="125"/>
      <c r="B27" s="137"/>
      <c r="C27" s="17"/>
      <c r="D27" s="17"/>
      <c r="E27" s="17"/>
      <c r="F27" s="17"/>
      <c r="G27" s="17"/>
      <c r="H27" s="17"/>
      <c r="I27" s="20"/>
      <c r="J27" s="99">
        <f t="shared" si="3"/>
        <v>0</v>
      </c>
      <c r="K27" s="89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2"/>
      <c r="W27" s="80"/>
      <c r="X27" s="44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2"/>
      <c r="AJ27" s="58">
        <f t="shared" si="38"/>
        <v>0</v>
      </c>
      <c r="AK27" s="46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58">
        <f t="shared" si="40"/>
        <v>0</v>
      </c>
    </row>
    <row r="28" spans="1:49" ht="12.6" customHeight="1" x14ac:dyDescent="0.25">
      <c r="A28" s="125"/>
      <c r="B28" s="138"/>
      <c r="C28" s="17"/>
      <c r="D28" s="17"/>
      <c r="E28" s="17"/>
      <c r="F28" s="17"/>
      <c r="G28" s="17"/>
      <c r="H28" s="17"/>
      <c r="I28" s="20"/>
      <c r="J28" s="99">
        <f t="shared" si="3"/>
        <v>0</v>
      </c>
      <c r="K28" s="89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2"/>
      <c r="W28" s="80"/>
      <c r="X28" s="44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2"/>
      <c r="AJ28" s="58">
        <f t="shared" si="38"/>
        <v>0</v>
      </c>
      <c r="AK28" s="46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58">
        <f t="shared" si="40"/>
        <v>0</v>
      </c>
    </row>
    <row r="29" spans="1:49" ht="12.6" customHeight="1" x14ac:dyDescent="0.25">
      <c r="A29" s="125"/>
      <c r="B29" s="39" t="s">
        <v>36</v>
      </c>
      <c r="C29" s="17"/>
      <c r="D29" s="17"/>
      <c r="E29" s="17"/>
      <c r="F29" s="17"/>
      <c r="G29" s="17"/>
      <c r="H29" s="17"/>
      <c r="I29" s="20"/>
      <c r="J29" s="99">
        <f t="shared" si="3"/>
        <v>0</v>
      </c>
      <c r="K29" s="89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2"/>
      <c r="W29" s="80"/>
      <c r="X29" s="44"/>
      <c r="Y29" s="10"/>
      <c r="Z29" s="10"/>
      <c r="AA29" s="10"/>
      <c r="AB29" s="10"/>
      <c r="AC29" s="10"/>
      <c r="AD29" s="10"/>
      <c r="AE29" s="10"/>
      <c r="AF29" s="10"/>
      <c r="AG29" s="10"/>
      <c r="AH29" s="10">
        <v>1200000</v>
      </c>
      <c r="AI29" s="10">
        <v>1200000</v>
      </c>
      <c r="AJ29" s="58">
        <f t="shared" si="38"/>
        <v>2400000</v>
      </c>
      <c r="AK29" s="44">
        <v>1200000</v>
      </c>
      <c r="AL29" s="10">
        <v>1200000</v>
      </c>
      <c r="AM29" s="10">
        <v>1200000</v>
      </c>
      <c r="AN29" s="10">
        <v>1200000</v>
      </c>
      <c r="AO29" s="10">
        <v>1200000</v>
      </c>
      <c r="AP29" s="10">
        <v>1200000</v>
      </c>
      <c r="AQ29" s="10">
        <v>1200000</v>
      </c>
      <c r="AR29" s="10">
        <v>1200000</v>
      </c>
      <c r="AS29" s="10">
        <v>1200000</v>
      </c>
      <c r="AT29" s="10">
        <v>1200000</v>
      </c>
      <c r="AU29" s="10">
        <v>1200000</v>
      </c>
      <c r="AV29" s="10">
        <v>1200000</v>
      </c>
      <c r="AW29" s="58">
        <f t="shared" si="40"/>
        <v>14400000</v>
      </c>
    </row>
    <row r="30" spans="1:49" ht="12.6" customHeight="1" x14ac:dyDescent="0.25">
      <c r="A30" s="125"/>
      <c r="B30" s="39" t="s">
        <v>36</v>
      </c>
      <c r="C30" s="17"/>
      <c r="D30" s="17"/>
      <c r="E30" s="17"/>
      <c r="F30" s="17"/>
      <c r="G30" s="17"/>
      <c r="H30" s="17"/>
      <c r="I30" s="20"/>
      <c r="J30" s="99">
        <f t="shared" si="3"/>
        <v>0</v>
      </c>
      <c r="K30" s="89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2"/>
      <c r="W30" s="80"/>
      <c r="X30" s="44"/>
      <c r="Y30" s="10"/>
      <c r="Z30" s="10"/>
      <c r="AA30" s="10"/>
      <c r="AB30" s="10"/>
      <c r="AC30" s="10"/>
      <c r="AD30" s="10"/>
      <c r="AE30" s="10"/>
      <c r="AF30" s="10"/>
      <c r="AG30" s="10"/>
      <c r="AH30" s="10">
        <v>1200000</v>
      </c>
      <c r="AI30" s="10">
        <v>1200000</v>
      </c>
      <c r="AJ30" s="58">
        <f t="shared" si="38"/>
        <v>2400000</v>
      </c>
      <c r="AK30" s="44">
        <v>1200000</v>
      </c>
      <c r="AL30" s="10">
        <v>1200000</v>
      </c>
      <c r="AM30" s="10">
        <v>1200000</v>
      </c>
      <c r="AN30" s="10">
        <v>1200000</v>
      </c>
      <c r="AO30" s="10">
        <v>1200000</v>
      </c>
      <c r="AP30" s="10">
        <v>1200000</v>
      </c>
      <c r="AQ30" s="10">
        <v>1200000</v>
      </c>
      <c r="AR30" s="10">
        <v>1200000</v>
      </c>
      <c r="AS30" s="10">
        <v>1200000</v>
      </c>
      <c r="AT30" s="10">
        <v>1200000</v>
      </c>
      <c r="AU30" s="10">
        <v>1200000</v>
      </c>
      <c r="AV30" s="10">
        <v>1200000</v>
      </c>
      <c r="AW30" s="58">
        <f t="shared" si="40"/>
        <v>14400000</v>
      </c>
    </row>
    <row r="31" spans="1:49" ht="12.6" customHeight="1" x14ac:dyDescent="0.25">
      <c r="A31" s="125"/>
      <c r="B31" s="39" t="s">
        <v>36</v>
      </c>
      <c r="C31" s="17"/>
      <c r="D31" s="17"/>
      <c r="E31" s="17"/>
      <c r="F31" s="17"/>
      <c r="G31" s="17"/>
      <c r="H31" s="17"/>
      <c r="I31" s="20"/>
      <c r="J31" s="99">
        <f t="shared" si="3"/>
        <v>0</v>
      </c>
      <c r="K31" s="89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2"/>
      <c r="W31" s="80"/>
      <c r="X31" s="44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2"/>
      <c r="AJ31" s="58">
        <f t="shared" si="38"/>
        <v>0</v>
      </c>
      <c r="AK31" s="44"/>
      <c r="AL31" s="10">
        <v>1200000</v>
      </c>
      <c r="AM31" s="10">
        <v>1200000</v>
      </c>
      <c r="AN31" s="10">
        <v>1200000</v>
      </c>
      <c r="AO31" s="10">
        <v>1200000</v>
      </c>
      <c r="AP31" s="10">
        <v>1200000</v>
      </c>
      <c r="AQ31" s="10">
        <v>1200000</v>
      </c>
      <c r="AR31" s="10">
        <v>1200000</v>
      </c>
      <c r="AS31" s="10">
        <v>1200000</v>
      </c>
      <c r="AT31" s="10">
        <v>1200000</v>
      </c>
      <c r="AU31" s="10">
        <v>1200000</v>
      </c>
      <c r="AV31" s="10">
        <v>1200000</v>
      </c>
      <c r="AW31" s="58">
        <f t="shared" si="40"/>
        <v>13200000</v>
      </c>
    </row>
    <row r="32" spans="1:49" ht="12.6" customHeight="1" x14ac:dyDescent="0.25">
      <c r="A32" s="125"/>
      <c r="B32" s="39" t="s">
        <v>36</v>
      </c>
      <c r="C32" s="17"/>
      <c r="D32" s="17"/>
      <c r="E32" s="17"/>
      <c r="F32" s="17"/>
      <c r="G32" s="17"/>
      <c r="H32" s="17"/>
      <c r="I32" s="20"/>
      <c r="J32" s="99">
        <f t="shared" si="3"/>
        <v>0</v>
      </c>
      <c r="K32" s="89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2"/>
      <c r="W32" s="80"/>
      <c r="X32" s="44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2"/>
      <c r="AJ32" s="58">
        <f t="shared" si="38"/>
        <v>0</v>
      </c>
      <c r="AK32" s="44"/>
      <c r="AL32" s="10"/>
      <c r="AM32" s="10">
        <v>1200000</v>
      </c>
      <c r="AN32" s="10">
        <v>1200000</v>
      </c>
      <c r="AO32" s="10">
        <v>1200000</v>
      </c>
      <c r="AP32" s="10">
        <v>1200000</v>
      </c>
      <c r="AQ32" s="10">
        <v>1200000</v>
      </c>
      <c r="AR32" s="10">
        <v>1200000</v>
      </c>
      <c r="AS32" s="10">
        <v>1200000</v>
      </c>
      <c r="AT32" s="10">
        <v>1200000</v>
      </c>
      <c r="AU32" s="10">
        <v>1200000</v>
      </c>
      <c r="AV32" s="10">
        <v>1200000</v>
      </c>
      <c r="AW32" s="58">
        <f t="shared" si="40"/>
        <v>12000000</v>
      </c>
    </row>
    <row r="33" spans="1:49" ht="12.6" customHeight="1" thickBot="1" x14ac:dyDescent="0.3">
      <c r="A33" s="126"/>
      <c r="B33" s="69" t="s">
        <v>36</v>
      </c>
      <c r="C33" s="70"/>
      <c r="D33" s="70"/>
      <c r="E33" s="70"/>
      <c r="F33" s="70"/>
      <c r="G33" s="70"/>
      <c r="H33" s="70"/>
      <c r="I33" s="85"/>
      <c r="J33" s="100">
        <f t="shared" si="3"/>
        <v>0</v>
      </c>
      <c r="K33" s="9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3"/>
      <c r="W33" s="83"/>
      <c r="X33" s="71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3"/>
      <c r="AJ33" s="59">
        <f t="shared" si="38"/>
        <v>0</v>
      </c>
      <c r="AK33" s="71"/>
      <c r="AL33" s="72"/>
      <c r="AM33" s="72">
        <v>1200000</v>
      </c>
      <c r="AN33" s="72">
        <v>1200000</v>
      </c>
      <c r="AO33" s="72">
        <v>1200000</v>
      </c>
      <c r="AP33" s="72">
        <v>1200000</v>
      </c>
      <c r="AQ33" s="72">
        <v>1200000</v>
      </c>
      <c r="AR33" s="72">
        <v>1200000</v>
      </c>
      <c r="AS33" s="72">
        <v>1200000</v>
      </c>
      <c r="AT33" s="72">
        <v>1200000</v>
      </c>
      <c r="AU33" s="72">
        <v>1200000</v>
      </c>
      <c r="AV33" s="72">
        <v>1200000</v>
      </c>
      <c r="AW33" s="59">
        <f t="shared" si="40"/>
        <v>12000000</v>
      </c>
    </row>
    <row r="34" spans="1:49" ht="12.6" customHeight="1" x14ac:dyDescent="0.25">
      <c r="A34" s="124" t="s">
        <v>44</v>
      </c>
      <c r="B34" s="64" t="s">
        <v>32</v>
      </c>
      <c r="C34" s="74"/>
      <c r="D34" s="74"/>
      <c r="E34" s="74"/>
      <c r="F34" s="74"/>
      <c r="G34" s="74"/>
      <c r="H34" s="74"/>
      <c r="I34" s="86"/>
      <c r="J34" s="105">
        <f t="shared" si="3"/>
        <v>0</v>
      </c>
      <c r="K34" s="93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7"/>
      <c r="W34" s="82">
        <f t="shared" si="5"/>
        <v>0</v>
      </c>
      <c r="X34" s="75">
        <v>1000000</v>
      </c>
      <c r="Y34" s="76">
        <v>1000000</v>
      </c>
      <c r="Z34" s="76">
        <v>1000000</v>
      </c>
      <c r="AA34" s="76">
        <v>1000000</v>
      </c>
      <c r="AB34" s="76">
        <v>1000000</v>
      </c>
      <c r="AC34" s="76">
        <v>1000000</v>
      </c>
      <c r="AD34" s="76">
        <v>1000000</v>
      </c>
      <c r="AE34" s="76">
        <v>1000000</v>
      </c>
      <c r="AF34" s="76">
        <v>1000000</v>
      </c>
      <c r="AG34" s="76">
        <v>1000000</v>
      </c>
      <c r="AH34" s="76">
        <v>1000000</v>
      </c>
      <c r="AI34" s="77">
        <v>1000000</v>
      </c>
      <c r="AJ34" s="68">
        <f t="shared" si="38"/>
        <v>12000000</v>
      </c>
      <c r="AK34" s="66">
        <v>1500000</v>
      </c>
      <c r="AL34" s="65">
        <v>1500000</v>
      </c>
      <c r="AM34" s="65">
        <v>1500000</v>
      </c>
      <c r="AN34" s="65">
        <v>1500000</v>
      </c>
      <c r="AO34" s="65">
        <v>1500000</v>
      </c>
      <c r="AP34" s="65">
        <v>1500000</v>
      </c>
      <c r="AQ34" s="65">
        <v>1500000</v>
      </c>
      <c r="AR34" s="65">
        <v>1500000</v>
      </c>
      <c r="AS34" s="65">
        <v>1500000</v>
      </c>
      <c r="AT34" s="65">
        <v>1500000</v>
      </c>
      <c r="AU34" s="65">
        <v>1500000</v>
      </c>
      <c r="AV34" s="65">
        <v>1500000</v>
      </c>
      <c r="AW34" s="68">
        <f t="shared" si="30"/>
        <v>18000000</v>
      </c>
    </row>
    <row r="35" spans="1:49" ht="12.6" customHeight="1" x14ac:dyDescent="0.25">
      <c r="A35" s="125"/>
      <c r="B35" s="136" t="s">
        <v>50</v>
      </c>
      <c r="C35" s="17"/>
      <c r="D35" s="17"/>
      <c r="E35" s="17"/>
      <c r="F35" s="17"/>
      <c r="G35" s="17"/>
      <c r="H35" s="17"/>
      <c r="I35" s="20"/>
      <c r="J35" s="99">
        <f t="shared" si="3"/>
        <v>0</v>
      </c>
      <c r="K35" s="89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2"/>
      <c r="W35" s="80">
        <f t="shared" si="5"/>
        <v>0</v>
      </c>
      <c r="X35" s="44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2"/>
      <c r="AJ35" s="58">
        <f t="shared" si="38"/>
        <v>0</v>
      </c>
      <c r="AK35" s="44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58">
        <f t="shared" si="30"/>
        <v>0</v>
      </c>
    </row>
    <row r="36" spans="1:49" ht="12.6" customHeight="1" x14ac:dyDescent="0.25">
      <c r="A36" s="125"/>
      <c r="B36" s="137"/>
      <c r="C36" s="17"/>
      <c r="D36" s="17"/>
      <c r="E36" s="17"/>
      <c r="F36" s="17"/>
      <c r="G36" s="17"/>
      <c r="H36" s="17"/>
      <c r="I36" s="20"/>
      <c r="J36" s="99">
        <f t="shared" si="3"/>
        <v>0</v>
      </c>
      <c r="K36" s="89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2"/>
      <c r="W36" s="80">
        <f t="shared" si="5"/>
        <v>0</v>
      </c>
      <c r="X36" s="44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2"/>
      <c r="AJ36" s="58">
        <f t="shared" si="38"/>
        <v>0</v>
      </c>
      <c r="AK36" s="44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58">
        <f t="shared" si="30"/>
        <v>0</v>
      </c>
    </row>
    <row r="37" spans="1:49" ht="12.6" customHeight="1" x14ac:dyDescent="0.25">
      <c r="A37" s="125"/>
      <c r="B37" s="137"/>
      <c r="C37" s="17"/>
      <c r="D37" s="17"/>
      <c r="E37" s="17"/>
      <c r="F37" s="17"/>
      <c r="G37" s="17"/>
      <c r="H37" s="17"/>
      <c r="I37" s="20"/>
      <c r="J37" s="99">
        <f t="shared" si="3"/>
        <v>0</v>
      </c>
      <c r="K37" s="89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2"/>
      <c r="W37" s="80">
        <f t="shared" si="5"/>
        <v>0</v>
      </c>
      <c r="X37" s="44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2"/>
      <c r="AJ37" s="58">
        <f t="shared" si="38"/>
        <v>0</v>
      </c>
      <c r="AK37" s="44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58">
        <f t="shared" si="30"/>
        <v>0</v>
      </c>
    </row>
    <row r="38" spans="1:49" ht="12.6" customHeight="1" x14ac:dyDescent="0.25">
      <c r="A38" s="125"/>
      <c r="B38" s="138"/>
      <c r="C38" s="17"/>
      <c r="D38" s="17"/>
      <c r="E38" s="17"/>
      <c r="F38" s="17"/>
      <c r="G38" s="17"/>
      <c r="H38" s="17"/>
      <c r="I38" s="20"/>
      <c r="J38" s="99">
        <f t="shared" si="3"/>
        <v>0</v>
      </c>
      <c r="K38" s="89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2"/>
      <c r="W38" s="80">
        <f t="shared" si="5"/>
        <v>0</v>
      </c>
      <c r="X38" s="44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2"/>
      <c r="AJ38" s="58">
        <f t="shared" si="38"/>
        <v>0</v>
      </c>
      <c r="AK38" s="44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58">
        <f t="shared" si="30"/>
        <v>0</v>
      </c>
    </row>
    <row r="39" spans="1:49" ht="13.8" customHeight="1" x14ac:dyDescent="0.25">
      <c r="A39" s="125"/>
      <c r="B39" s="39" t="s">
        <v>35</v>
      </c>
      <c r="C39" s="17"/>
      <c r="D39" s="17"/>
      <c r="E39" s="17"/>
      <c r="F39" s="17"/>
      <c r="G39" s="17"/>
      <c r="H39" s="17"/>
      <c r="I39" s="20"/>
      <c r="J39" s="99">
        <f t="shared" si="3"/>
        <v>0</v>
      </c>
      <c r="K39" s="89">
        <v>600000</v>
      </c>
      <c r="L39" s="10">
        <v>600000</v>
      </c>
      <c r="M39" s="10">
        <v>600000</v>
      </c>
      <c r="N39" s="10">
        <v>600000</v>
      </c>
      <c r="O39" s="10">
        <v>600000</v>
      </c>
      <c r="P39" s="10">
        <v>600000</v>
      </c>
      <c r="Q39" s="10">
        <v>600000</v>
      </c>
      <c r="R39" s="10">
        <v>600000</v>
      </c>
      <c r="S39" s="10">
        <v>600000</v>
      </c>
      <c r="T39" s="10">
        <v>600000</v>
      </c>
      <c r="U39" s="10">
        <v>600000</v>
      </c>
      <c r="V39" s="12">
        <v>600000</v>
      </c>
      <c r="W39" s="80">
        <f t="shared" si="5"/>
        <v>7200000</v>
      </c>
      <c r="X39" s="44">
        <v>700000</v>
      </c>
      <c r="Y39" s="10">
        <v>700000</v>
      </c>
      <c r="Z39" s="10">
        <v>700000</v>
      </c>
      <c r="AA39" s="10">
        <v>700000</v>
      </c>
      <c r="AB39" s="10">
        <v>700000</v>
      </c>
      <c r="AC39" s="10">
        <v>700000</v>
      </c>
      <c r="AD39" s="10">
        <v>700000</v>
      </c>
      <c r="AE39" s="10">
        <v>700000</v>
      </c>
      <c r="AF39" s="10">
        <v>700000</v>
      </c>
      <c r="AG39" s="10">
        <v>700000</v>
      </c>
      <c r="AH39" s="10">
        <v>700000</v>
      </c>
      <c r="AI39" s="12">
        <v>700000</v>
      </c>
      <c r="AJ39" s="58">
        <f t="shared" si="38"/>
        <v>8400000</v>
      </c>
      <c r="AK39" s="44">
        <v>700000</v>
      </c>
      <c r="AL39" s="10">
        <v>700000</v>
      </c>
      <c r="AM39" s="10">
        <v>700000</v>
      </c>
      <c r="AN39" s="10">
        <v>700000</v>
      </c>
      <c r="AO39" s="10">
        <v>700000</v>
      </c>
      <c r="AP39" s="10">
        <v>700000</v>
      </c>
      <c r="AQ39" s="10">
        <v>700000</v>
      </c>
      <c r="AR39" s="10">
        <v>700000</v>
      </c>
      <c r="AS39" s="10">
        <v>700000</v>
      </c>
      <c r="AT39" s="10">
        <v>700000</v>
      </c>
      <c r="AU39" s="10">
        <v>700000</v>
      </c>
      <c r="AV39" s="10">
        <v>700000</v>
      </c>
      <c r="AW39" s="58">
        <f t="shared" si="30"/>
        <v>8400000</v>
      </c>
    </row>
    <row r="40" spans="1:49" ht="13.8" customHeight="1" x14ac:dyDescent="0.25">
      <c r="A40" s="125"/>
      <c r="B40" s="39" t="s">
        <v>35</v>
      </c>
      <c r="C40" s="17"/>
      <c r="D40" s="17"/>
      <c r="E40" s="17"/>
      <c r="F40" s="17"/>
      <c r="G40" s="17"/>
      <c r="H40" s="17"/>
      <c r="I40" s="20"/>
      <c r="J40" s="99">
        <f t="shared" si="3"/>
        <v>0</v>
      </c>
      <c r="K40" s="89"/>
      <c r="L40" s="10"/>
      <c r="M40" s="10"/>
      <c r="N40" s="10"/>
      <c r="O40" s="10"/>
      <c r="P40" s="10"/>
      <c r="Q40" s="10"/>
      <c r="R40" s="10">
        <v>600000</v>
      </c>
      <c r="S40" s="10">
        <v>600000</v>
      </c>
      <c r="T40" s="10">
        <v>600000</v>
      </c>
      <c r="U40" s="10">
        <v>600000</v>
      </c>
      <c r="V40" s="12">
        <v>600000</v>
      </c>
      <c r="W40" s="80">
        <f t="shared" si="5"/>
        <v>3000000</v>
      </c>
      <c r="X40" s="44">
        <v>700000</v>
      </c>
      <c r="Y40" s="10">
        <v>700000</v>
      </c>
      <c r="Z40" s="10">
        <v>700000</v>
      </c>
      <c r="AA40" s="10">
        <v>700000</v>
      </c>
      <c r="AB40" s="10">
        <v>700000</v>
      </c>
      <c r="AC40" s="10">
        <v>700000</v>
      </c>
      <c r="AD40" s="10">
        <v>700000</v>
      </c>
      <c r="AE40" s="10">
        <v>700000</v>
      </c>
      <c r="AF40" s="10">
        <v>700000</v>
      </c>
      <c r="AG40" s="10">
        <v>700000</v>
      </c>
      <c r="AH40" s="10">
        <v>700000</v>
      </c>
      <c r="AI40" s="12">
        <v>700000</v>
      </c>
      <c r="AJ40" s="58">
        <f t="shared" si="38"/>
        <v>8400000</v>
      </c>
      <c r="AK40" s="44">
        <v>700000</v>
      </c>
      <c r="AL40" s="10">
        <v>700000</v>
      </c>
      <c r="AM40" s="10">
        <v>700000</v>
      </c>
      <c r="AN40" s="10">
        <v>700000</v>
      </c>
      <c r="AO40" s="10">
        <v>700000</v>
      </c>
      <c r="AP40" s="10">
        <v>700000</v>
      </c>
      <c r="AQ40" s="10">
        <v>700000</v>
      </c>
      <c r="AR40" s="10">
        <v>700000</v>
      </c>
      <c r="AS40" s="10">
        <v>700000</v>
      </c>
      <c r="AT40" s="10">
        <v>700000</v>
      </c>
      <c r="AU40" s="10">
        <v>700000</v>
      </c>
      <c r="AV40" s="10">
        <v>700000</v>
      </c>
      <c r="AW40" s="58">
        <f t="shared" si="30"/>
        <v>8400000</v>
      </c>
    </row>
    <row r="41" spans="1:49" ht="13.8" customHeight="1" x14ac:dyDescent="0.25">
      <c r="A41" s="125"/>
      <c r="B41" s="39" t="s">
        <v>35</v>
      </c>
      <c r="C41" s="17"/>
      <c r="D41" s="17"/>
      <c r="E41" s="17"/>
      <c r="F41" s="17"/>
      <c r="G41" s="17"/>
      <c r="H41" s="17"/>
      <c r="I41" s="20"/>
      <c r="J41" s="99">
        <f t="shared" si="3"/>
        <v>0</v>
      </c>
      <c r="K41" s="89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2"/>
      <c r="W41" s="80">
        <f t="shared" si="5"/>
        <v>0</v>
      </c>
      <c r="X41" s="44">
        <v>700000</v>
      </c>
      <c r="Y41" s="10">
        <v>700000</v>
      </c>
      <c r="Z41" s="10">
        <v>700000</v>
      </c>
      <c r="AA41" s="10">
        <v>700000</v>
      </c>
      <c r="AB41" s="10">
        <v>700000</v>
      </c>
      <c r="AC41" s="10">
        <v>700000</v>
      </c>
      <c r="AD41" s="10">
        <v>700000</v>
      </c>
      <c r="AE41" s="10">
        <v>700000</v>
      </c>
      <c r="AF41" s="10">
        <v>700000</v>
      </c>
      <c r="AG41" s="10">
        <v>700000</v>
      </c>
      <c r="AH41" s="10">
        <v>700000</v>
      </c>
      <c r="AI41" s="12">
        <v>700000</v>
      </c>
      <c r="AJ41" s="58">
        <f t="shared" si="38"/>
        <v>8400000</v>
      </c>
      <c r="AK41" s="44">
        <v>700000</v>
      </c>
      <c r="AL41" s="10">
        <v>700000</v>
      </c>
      <c r="AM41" s="10">
        <v>700000</v>
      </c>
      <c r="AN41" s="10">
        <v>700000</v>
      </c>
      <c r="AO41" s="10">
        <v>700000</v>
      </c>
      <c r="AP41" s="10">
        <v>700000</v>
      </c>
      <c r="AQ41" s="10">
        <v>700000</v>
      </c>
      <c r="AR41" s="10">
        <v>700000</v>
      </c>
      <c r="AS41" s="10">
        <v>700000</v>
      </c>
      <c r="AT41" s="10">
        <v>700000</v>
      </c>
      <c r="AU41" s="10">
        <v>700000</v>
      </c>
      <c r="AV41" s="10">
        <v>700000</v>
      </c>
      <c r="AW41" s="58">
        <f t="shared" si="30"/>
        <v>8400000</v>
      </c>
    </row>
    <row r="42" spans="1:49" ht="13.8" customHeight="1" thickBot="1" x14ac:dyDescent="0.3">
      <c r="A42" s="125"/>
      <c r="B42" s="60" t="s">
        <v>35</v>
      </c>
      <c r="C42" s="101"/>
      <c r="D42" s="101"/>
      <c r="E42" s="101"/>
      <c r="F42" s="101"/>
      <c r="G42" s="101"/>
      <c r="H42" s="101"/>
      <c r="I42" s="102"/>
      <c r="J42" s="103">
        <f t="shared" si="3"/>
        <v>0</v>
      </c>
      <c r="K42" s="90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4"/>
      <c r="W42" s="81">
        <f t="shared" si="5"/>
        <v>0</v>
      </c>
      <c r="X42" s="45">
        <v>700000</v>
      </c>
      <c r="Y42" s="13">
        <v>700000</v>
      </c>
      <c r="Z42" s="13">
        <v>700000</v>
      </c>
      <c r="AA42" s="13">
        <v>700000</v>
      </c>
      <c r="AB42" s="13">
        <v>700000</v>
      </c>
      <c r="AC42" s="13">
        <v>700000</v>
      </c>
      <c r="AD42" s="13">
        <v>700000</v>
      </c>
      <c r="AE42" s="13">
        <v>700000</v>
      </c>
      <c r="AF42" s="13">
        <v>700000</v>
      </c>
      <c r="AG42" s="13">
        <v>700000</v>
      </c>
      <c r="AH42" s="13">
        <v>700000</v>
      </c>
      <c r="AI42" s="14">
        <v>700000</v>
      </c>
      <c r="AJ42" s="61">
        <f t="shared" si="38"/>
        <v>8400000</v>
      </c>
      <c r="AK42" s="45">
        <v>700000</v>
      </c>
      <c r="AL42" s="13">
        <v>700000</v>
      </c>
      <c r="AM42" s="13">
        <v>700000</v>
      </c>
      <c r="AN42" s="13">
        <v>700000</v>
      </c>
      <c r="AO42" s="13">
        <v>700000</v>
      </c>
      <c r="AP42" s="13">
        <v>700000</v>
      </c>
      <c r="AQ42" s="13">
        <v>700000</v>
      </c>
      <c r="AR42" s="13">
        <v>700000</v>
      </c>
      <c r="AS42" s="13">
        <v>700000</v>
      </c>
      <c r="AT42" s="13">
        <v>700000</v>
      </c>
      <c r="AU42" s="13">
        <v>700000</v>
      </c>
      <c r="AV42" s="13">
        <v>700000</v>
      </c>
      <c r="AW42" s="61">
        <f t="shared" si="30"/>
        <v>8400000</v>
      </c>
    </row>
    <row r="43" spans="1:49" ht="13.8" customHeight="1" x14ac:dyDescent="0.25">
      <c r="A43" s="124" t="s">
        <v>48</v>
      </c>
      <c r="B43" s="64" t="s">
        <v>32</v>
      </c>
      <c r="C43" s="74"/>
      <c r="D43" s="74"/>
      <c r="E43" s="74"/>
      <c r="F43" s="74"/>
      <c r="G43" s="74"/>
      <c r="H43" s="74"/>
      <c r="I43" s="86"/>
      <c r="J43" s="105">
        <f t="shared" si="3"/>
        <v>0</v>
      </c>
      <c r="K43" s="93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7"/>
      <c r="W43" s="82"/>
      <c r="X43" s="75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7"/>
      <c r="AJ43" s="68"/>
      <c r="AK43" s="75">
        <v>1000000</v>
      </c>
      <c r="AL43" s="76">
        <v>1000000</v>
      </c>
      <c r="AM43" s="76">
        <v>1000000</v>
      </c>
      <c r="AN43" s="76">
        <v>1000000</v>
      </c>
      <c r="AO43" s="76">
        <v>1000000</v>
      </c>
      <c r="AP43" s="76">
        <v>1000000</v>
      </c>
      <c r="AQ43" s="76">
        <v>1000000</v>
      </c>
      <c r="AR43" s="76">
        <v>1000000</v>
      </c>
      <c r="AS43" s="76">
        <v>1000000</v>
      </c>
      <c r="AT43" s="76">
        <v>1000000</v>
      </c>
      <c r="AU43" s="76">
        <v>1000000</v>
      </c>
      <c r="AV43" s="77">
        <v>1000000</v>
      </c>
      <c r="AW43" s="68">
        <f t="shared" si="30"/>
        <v>12000000</v>
      </c>
    </row>
    <row r="44" spans="1:49" ht="13.8" customHeight="1" x14ac:dyDescent="0.25">
      <c r="A44" s="125"/>
      <c r="B44" s="136" t="s">
        <v>50</v>
      </c>
      <c r="C44" s="17"/>
      <c r="D44" s="17"/>
      <c r="E44" s="17"/>
      <c r="F44" s="17"/>
      <c r="G44" s="17"/>
      <c r="H44" s="17"/>
      <c r="I44" s="20"/>
      <c r="J44" s="99">
        <f t="shared" si="3"/>
        <v>0</v>
      </c>
      <c r="K44" s="89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2"/>
      <c r="W44" s="80"/>
      <c r="X44" s="44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2"/>
      <c r="AJ44" s="58"/>
      <c r="AK44" s="44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58">
        <f t="shared" si="30"/>
        <v>0</v>
      </c>
    </row>
    <row r="45" spans="1:49" ht="13.8" customHeight="1" x14ac:dyDescent="0.25">
      <c r="A45" s="125"/>
      <c r="B45" s="137"/>
      <c r="C45" s="17"/>
      <c r="D45" s="17"/>
      <c r="E45" s="17"/>
      <c r="F45" s="17"/>
      <c r="G45" s="17"/>
      <c r="H45" s="17"/>
      <c r="I45" s="20"/>
      <c r="J45" s="99">
        <f t="shared" si="3"/>
        <v>0</v>
      </c>
      <c r="K45" s="89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2"/>
      <c r="W45" s="80"/>
      <c r="X45" s="44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2"/>
      <c r="AJ45" s="58"/>
      <c r="AK45" s="44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58">
        <f t="shared" si="30"/>
        <v>0</v>
      </c>
    </row>
    <row r="46" spans="1:49" ht="13.8" customHeight="1" x14ac:dyDescent="0.25">
      <c r="A46" s="125"/>
      <c r="B46" s="137"/>
      <c r="C46" s="17"/>
      <c r="D46" s="17"/>
      <c r="E46" s="17"/>
      <c r="F46" s="17"/>
      <c r="G46" s="17"/>
      <c r="H46" s="17"/>
      <c r="I46" s="20"/>
      <c r="J46" s="99">
        <f t="shared" si="3"/>
        <v>0</v>
      </c>
      <c r="K46" s="89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2"/>
      <c r="W46" s="80"/>
      <c r="X46" s="44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2"/>
      <c r="AJ46" s="58"/>
      <c r="AK46" s="44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58">
        <f t="shared" si="30"/>
        <v>0</v>
      </c>
    </row>
    <row r="47" spans="1:49" ht="13.8" customHeight="1" x14ac:dyDescent="0.25">
      <c r="A47" s="125"/>
      <c r="B47" s="138"/>
      <c r="C47" s="17"/>
      <c r="D47" s="17"/>
      <c r="E47" s="17"/>
      <c r="F47" s="17"/>
      <c r="G47" s="17"/>
      <c r="H47" s="17"/>
      <c r="I47" s="20"/>
      <c r="J47" s="99">
        <f t="shared" si="3"/>
        <v>0</v>
      </c>
      <c r="K47" s="89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2"/>
      <c r="W47" s="80"/>
      <c r="X47" s="44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2"/>
      <c r="AJ47" s="58"/>
      <c r="AK47" s="44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58">
        <f t="shared" si="30"/>
        <v>0</v>
      </c>
    </row>
    <row r="48" spans="1:49" ht="13.8" customHeight="1" x14ac:dyDescent="0.25">
      <c r="A48" s="125"/>
      <c r="B48" s="39" t="s">
        <v>35</v>
      </c>
      <c r="C48" s="17"/>
      <c r="D48" s="17"/>
      <c r="E48" s="17"/>
      <c r="F48" s="17"/>
      <c r="G48" s="17"/>
      <c r="H48" s="17"/>
      <c r="I48" s="20"/>
      <c r="J48" s="99">
        <f t="shared" si="3"/>
        <v>0</v>
      </c>
      <c r="K48" s="89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2"/>
      <c r="W48" s="80"/>
      <c r="X48" s="44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2"/>
      <c r="AJ48" s="58"/>
      <c r="AK48" s="44">
        <v>700000</v>
      </c>
      <c r="AL48" s="10">
        <v>700000</v>
      </c>
      <c r="AM48" s="10">
        <v>700000</v>
      </c>
      <c r="AN48" s="10">
        <v>700000</v>
      </c>
      <c r="AO48" s="10">
        <v>700000</v>
      </c>
      <c r="AP48" s="10">
        <v>700000</v>
      </c>
      <c r="AQ48" s="10">
        <v>700000</v>
      </c>
      <c r="AR48" s="10">
        <v>700000</v>
      </c>
      <c r="AS48" s="10">
        <v>700000</v>
      </c>
      <c r="AT48" s="10">
        <v>700000</v>
      </c>
      <c r="AU48" s="10">
        <v>700000</v>
      </c>
      <c r="AV48" s="12">
        <v>700000</v>
      </c>
      <c r="AW48" s="58">
        <f t="shared" si="30"/>
        <v>8400000</v>
      </c>
    </row>
    <row r="49" spans="1:49" ht="13.8" customHeight="1" x14ac:dyDescent="0.25">
      <c r="A49" s="125"/>
      <c r="B49" s="39" t="s">
        <v>35</v>
      </c>
      <c r="C49" s="17"/>
      <c r="D49" s="17"/>
      <c r="E49" s="17"/>
      <c r="F49" s="17"/>
      <c r="G49" s="17"/>
      <c r="H49" s="17"/>
      <c r="I49" s="20"/>
      <c r="J49" s="99">
        <f t="shared" si="3"/>
        <v>0</v>
      </c>
      <c r="K49" s="89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2"/>
      <c r="W49" s="80"/>
      <c r="X49" s="44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2"/>
      <c r="AJ49" s="58"/>
      <c r="AK49" s="44">
        <v>700000</v>
      </c>
      <c r="AL49" s="10">
        <v>700000</v>
      </c>
      <c r="AM49" s="10">
        <v>700000</v>
      </c>
      <c r="AN49" s="10">
        <v>700000</v>
      </c>
      <c r="AO49" s="10">
        <v>700000</v>
      </c>
      <c r="AP49" s="10">
        <v>700000</v>
      </c>
      <c r="AQ49" s="10">
        <v>700000</v>
      </c>
      <c r="AR49" s="10">
        <v>700000</v>
      </c>
      <c r="AS49" s="10">
        <v>700000</v>
      </c>
      <c r="AT49" s="10">
        <v>700000</v>
      </c>
      <c r="AU49" s="10">
        <v>700000</v>
      </c>
      <c r="AV49" s="12">
        <v>700000</v>
      </c>
      <c r="AW49" s="58">
        <f t="shared" si="30"/>
        <v>8400000</v>
      </c>
    </row>
    <row r="50" spans="1:49" ht="13.8" customHeight="1" x14ac:dyDescent="0.25">
      <c r="A50" s="125"/>
      <c r="B50" s="39" t="s">
        <v>35</v>
      </c>
      <c r="C50" s="17"/>
      <c r="D50" s="17"/>
      <c r="E50" s="17"/>
      <c r="F50" s="17"/>
      <c r="G50" s="17"/>
      <c r="H50" s="17"/>
      <c r="I50" s="20"/>
      <c r="J50" s="99">
        <f t="shared" si="3"/>
        <v>0</v>
      </c>
      <c r="K50" s="89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2"/>
      <c r="W50" s="80"/>
      <c r="X50" s="44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2"/>
      <c r="AJ50" s="58"/>
      <c r="AK50" s="44">
        <v>700000</v>
      </c>
      <c r="AL50" s="10">
        <v>700000</v>
      </c>
      <c r="AM50" s="10">
        <v>700000</v>
      </c>
      <c r="AN50" s="10">
        <v>700000</v>
      </c>
      <c r="AO50" s="10">
        <v>700000</v>
      </c>
      <c r="AP50" s="10">
        <v>700000</v>
      </c>
      <c r="AQ50" s="10">
        <v>700000</v>
      </c>
      <c r="AR50" s="10">
        <v>700000</v>
      </c>
      <c r="AS50" s="10">
        <v>700000</v>
      </c>
      <c r="AT50" s="10">
        <v>700000</v>
      </c>
      <c r="AU50" s="10">
        <v>700000</v>
      </c>
      <c r="AV50" s="12">
        <v>700000</v>
      </c>
      <c r="AW50" s="58">
        <f t="shared" si="30"/>
        <v>8400000</v>
      </c>
    </row>
    <row r="51" spans="1:49" ht="13.8" customHeight="1" thickBot="1" x14ac:dyDescent="0.3">
      <c r="A51" s="126"/>
      <c r="B51" s="69" t="s">
        <v>35</v>
      </c>
      <c r="C51" s="70"/>
      <c r="D51" s="70"/>
      <c r="E51" s="70"/>
      <c r="F51" s="70"/>
      <c r="G51" s="70"/>
      <c r="H51" s="70"/>
      <c r="I51" s="85"/>
      <c r="J51" s="100">
        <f t="shared" si="3"/>
        <v>0</v>
      </c>
      <c r="K51" s="9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3"/>
      <c r="W51" s="83"/>
      <c r="X51" s="71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3"/>
      <c r="AJ51" s="59"/>
      <c r="AK51" s="71">
        <v>700000</v>
      </c>
      <c r="AL51" s="72">
        <v>700000</v>
      </c>
      <c r="AM51" s="72">
        <v>700000</v>
      </c>
      <c r="AN51" s="72">
        <v>700000</v>
      </c>
      <c r="AO51" s="72">
        <v>700000</v>
      </c>
      <c r="AP51" s="72">
        <v>700000</v>
      </c>
      <c r="AQ51" s="72">
        <v>700000</v>
      </c>
      <c r="AR51" s="72">
        <v>700000</v>
      </c>
      <c r="AS51" s="72">
        <v>700000</v>
      </c>
      <c r="AT51" s="72">
        <v>700000</v>
      </c>
      <c r="AU51" s="72">
        <v>700000</v>
      </c>
      <c r="AV51" s="73">
        <v>700000</v>
      </c>
      <c r="AW51" s="59">
        <f t="shared" si="30"/>
        <v>8400000</v>
      </c>
    </row>
    <row r="52" spans="1:49" ht="13.2" x14ac:dyDescent="0.25">
      <c r="A52" s="127" t="s">
        <v>47</v>
      </c>
      <c r="B52" s="64" t="s">
        <v>46</v>
      </c>
      <c r="C52" s="65"/>
      <c r="D52" s="65"/>
      <c r="E52" s="65"/>
      <c r="F52" s="65"/>
      <c r="G52" s="65"/>
      <c r="H52" s="65"/>
      <c r="I52" s="67"/>
      <c r="J52" s="105">
        <f t="shared" si="3"/>
        <v>0</v>
      </c>
      <c r="K52" s="91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7"/>
      <c r="W52" s="82">
        <f t="shared" si="5"/>
        <v>0</v>
      </c>
      <c r="X52" s="66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7"/>
      <c r="AJ52" s="68">
        <f t="shared" si="38"/>
        <v>0</v>
      </c>
      <c r="AK52" s="66">
        <v>800000</v>
      </c>
      <c r="AL52" s="66">
        <v>800000</v>
      </c>
      <c r="AM52" s="66">
        <v>800000</v>
      </c>
      <c r="AN52" s="66">
        <v>800000</v>
      </c>
      <c r="AO52" s="66">
        <v>800000</v>
      </c>
      <c r="AP52" s="66">
        <v>800000</v>
      </c>
      <c r="AQ52" s="66">
        <v>800000</v>
      </c>
      <c r="AR52" s="66">
        <v>800000</v>
      </c>
      <c r="AS52" s="66">
        <v>800000</v>
      </c>
      <c r="AT52" s="66">
        <v>800000</v>
      </c>
      <c r="AU52" s="66">
        <v>800000</v>
      </c>
      <c r="AV52" s="66">
        <v>800000</v>
      </c>
      <c r="AW52" s="68">
        <f>SUM(AK52:AV52)</f>
        <v>9600000</v>
      </c>
    </row>
    <row r="53" spans="1:49" ht="13.2" x14ac:dyDescent="0.25">
      <c r="A53" s="128"/>
      <c r="B53" s="62" t="s">
        <v>45</v>
      </c>
      <c r="C53" s="109"/>
      <c r="D53" s="109"/>
      <c r="E53" s="109"/>
      <c r="F53" s="109"/>
      <c r="G53" s="109"/>
      <c r="H53" s="109"/>
      <c r="I53" s="110"/>
      <c r="J53" s="99">
        <f t="shared" si="3"/>
        <v>0</v>
      </c>
      <c r="K53" s="111">
        <v>200000</v>
      </c>
      <c r="L53" s="109">
        <v>200000</v>
      </c>
      <c r="M53" s="109">
        <v>200000</v>
      </c>
      <c r="N53" s="109">
        <v>200000</v>
      </c>
      <c r="O53" s="109">
        <v>250000</v>
      </c>
      <c r="P53" s="109">
        <v>250000</v>
      </c>
      <c r="Q53" s="109">
        <v>250000</v>
      </c>
      <c r="R53" s="109">
        <v>300000</v>
      </c>
      <c r="S53" s="109">
        <v>300000</v>
      </c>
      <c r="T53" s="109">
        <v>300000</v>
      </c>
      <c r="U53" s="109">
        <v>350000</v>
      </c>
      <c r="V53" s="110">
        <v>350000</v>
      </c>
      <c r="W53" s="84">
        <f t="shared" si="5"/>
        <v>3150000</v>
      </c>
      <c r="X53" s="112">
        <v>500000</v>
      </c>
      <c r="Y53" s="109">
        <v>500000</v>
      </c>
      <c r="Z53" s="109">
        <v>500000</v>
      </c>
      <c r="AA53" s="109">
        <v>500000</v>
      </c>
      <c r="AB53" s="109">
        <v>500000</v>
      </c>
      <c r="AC53" s="109">
        <v>500000</v>
      </c>
      <c r="AD53" s="109">
        <v>500000</v>
      </c>
      <c r="AE53" s="109">
        <v>500000</v>
      </c>
      <c r="AF53" s="109">
        <v>500000</v>
      </c>
      <c r="AG53" s="109">
        <v>500000</v>
      </c>
      <c r="AH53" s="109">
        <v>500000</v>
      </c>
      <c r="AI53" s="110">
        <v>500000</v>
      </c>
      <c r="AJ53" s="63">
        <f t="shared" si="38"/>
        <v>6000000</v>
      </c>
      <c r="AK53" s="112">
        <v>500000</v>
      </c>
      <c r="AL53" s="109">
        <v>500000</v>
      </c>
      <c r="AM53" s="109">
        <v>500000</v>
      </c>
      <c r="AN53" s="109">
        <v>500000</v>
      </c>
      <c r="AO53" s="109">
        <v>500000</v>
      </c>
      <c r="AP53" s="109">
        <v>500000</v>
      </c>
      <c r="AQ53" s="109">
        <v>500000</v>
      </c>
      <c r="AR53" s="109">
        <v>500000</v>
      </c>
      <c r="AS53" s="109">
        <v>500000</v>
      </c>
      <c r="AT53" s="109">
        <v>500000</v>
      </c>
      <c r="AU53" s="109">
        <v>500000</v>
      </c>
      <c r="AV53" s="109">
        <v>500000</v>
      </c>
      <c r="AW53" s="63">
        <f t="shared" si="30"/>
        <v>6000000</v>
      </c>
    </row>
    <row r="54" spans="1:49" ht="13.8" thickBot="1" x14ac:dyDescent="0.3">
      <c r="A54" s="129"/>
      <c r="B54" s="113" t="s">
        <v>45</v>
      </c>
      <c r="C54" s="114"/>
      <c r="D54" s="114"/>
      <c r="E54" s="114"/>
      <c r="F54" s="114"/>
      <c r="G54" s="114"/>
      <c r="H54" s="114"/>
      <c r="I54" s="115"/>
      <c r="J54" s="100">
        <f t="shared" si="3"/>
        <v>0</v>
      </c>
      <c r="K54" s="117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5"/>
      <c r="W54" s="118">
        <f t="shared" si="5"/>
        <v>0</v>
      </c>
      <c r="X54" s="119">
        <v>500000</v>
      </c>
      <c r="Y54" s="114">
        <v>500000</v>
      </c>
      <c r="Z54" s="114">
        <v>500000</v>
      </c>
      <c r="AA54" s="114">
        <v>500000</v>
      </c>
      <c r="AB54" s="114">
        <v>500000</v>
      </c>
      <c r="AC54" s="114">
        <v>500000</v>
      </c>
      <c r="AD54" s="114">
        <v>500000</v>
      </c>
      <c r="AE54" s="114">
        <v>500000</v>
      </c>
      <c r="AF54" s="114">
        <v>500000</v>
      </c>
      <c r="AG54" s="114">
        <v>500000</v>
      </c>
      <c r="AH54" s="114">
        <v>500000</v>
      </c>
      <c r="AI54" s="115">
        <v>500000</v>
      </c>
      <c r="AJ54" s="116">
        <f t="shared" si="38"/>
        <v>6000000</v>
      </c>
      <c r="AK54" s="119">
        <v>500000</v>
      </c>
      <c r="AL54" s="114">
        <v>500000</v>
      </c>
      <c r="AM54" s="114">
        <v>500000</v>
      </c>
      <c r="AN54" s="114">
        <v>500000</v>
      </c>
      <c r="AO54" s="114">
        <v>500000</v>
      </c>
      <c r="AP54" s="114">
        <v>500000</v>
      </c>
      <c r="AQ54" s="114">
        <v>500000</v>
      </c>
      <c r="AR54" s="114">
        <v>500000</v>
      </c>
      <c r="AS54" s="114">
        <v>500000</v>
      </c>
      <c r="AT54" s="114">
        <v>500000</v>
      </c>
      <c r="AU54" s="114">
        <v>500000</v>
      </c>
      <c r="AV54" s="115">
        <v>500000</v>
      </c>
      <c r="AW54" s="116">
        <f t="shared" si="30"/>
        <v>6000000</v>
      </c>
    </row>
    <row r="55" spans="1:49" ht="13.2" x14ac:dyDescent="0.25">
      <c r="A55" s="4"/>
      <c r="B55" s="108" t="s">
        <v>20</v>
      </c>
      <c r="C55" s="109"/>
      <c r="D55" s="109"/>
      <c r="E55" s="109"/>
      <c r="F55" s="109"/>
      <c r="G55" s="109"/>
      <c r="H55" s="109"/>
      <c r="I55" s="110"/>
      <c r="J55" s="104">
        <f t="shared" si="3"/>
        <v>0</v>
      </c>
      <c r="K55" s="111">
        <v>250000</v>
      </c>
      <c r="L55" s="109">
        <v>250000</v>
      </c>
      <c r="M55" s="109">
        <v>250000</v>
      </c>
      <c r="N55" s="109">
        <v>250000</v>
      </c>
      <c r="O55" s="109">
        <v>250000</v>
      </c>
      <c r="P55" s="109">
        <v>250000</v>
      </c>
      <c r="Q55" s="109">
        <v>250000</v>
      </c>
      <c r="R55" s="109">
        <v>250000</v>
      </c>
      <c r="S55" s="109">
        <v>250000</v>
      </c>
      <c r="T55" s="109">
        <v>250000</v>
      </c>
      <c r="U55" s="109">
        <v>250000</v>
      </c>
      <c r="V55" s="110">
        <v>250000</v>
      </c>
      <c r="W55" s="84">
        <f t="shared" si="5"/>
        <v>3000000</v>
      </c>
      <c r="X55" s="112">
        <v>250000</v>
      </c>
      <c r="Y55" s="109">
        <v>250000</v>
      </c>
      <c r="Z55" s="109">
        <v>250000</v>
      </c>
      <c r="AA55" s="109">
        <v>250000</v>
      </c>
      <c r="AB55" s="109">
        <v>250000</v>
      </c>
      <c r="AC55" s="109">
        <v>250000</v>
      </c>
      <c r="AD55" s="109">
        <v>250000</v>
      </c>
      <c r="AE55" s="109">
        <v>250000</v>
      </c>
      <c r="AF55" s="109">
        <v>250000</v>
      </c>
      <c r="AG55" s="109">
        <v>250000</v>
      </c>
      <c r="AH55" s="109">
        <v>250000</v>
      </c>
      <c r="AI55" s="110">
        <v>250000</v>
      </c>
      <c r="AJ55" s="63">
        <f t="shared" si="38"/>
        <v>3000000</v>
      </c>
      <c r="AK55" s="112">
        <v>250000</v>
      </c>
      <c r="AL55" s="109">
        <v>250000</v>
      </c>
      <c r="AM55" s="109">
        <v>250000</v>
      </c>
      <c r="AN55" s="109">
        <v>250000</v>
      </c>
      <c r="AO55" s="109">
        <v>250000</v>
      </c>
      <c r="AP55" s="109">
        <v>250000</v>
      </c>
      <c r="AQ55" s="109">
        <v>250000</v>
      </c>
      <c r="AR55" s="109">
        <v>250000</v>
      </c>
      <c r="AS55" s="109">
        <v>250000</v>
      </c>
      <c r="AT55" s="109">
        <v>250000</v>
      </c>
      <c r="AU55" s="109">
        <v>250000</v>
      </c>
      <c r="AV55" s="109">
        <v>250000</v>
      </c>
      <c r="AW55" s="63">
        <f t="shared" si="30"/>
        <v>3000000</v>
      </c>
    </row>
    <row r="56" spans="1:49" ht="13.2" x14ac:dyDescent="0.25">
      <c r="A56" s="4"/>
      <c r="B56" s="30" t="s">
        <v>21</v>
      </c>
      <c r="C56" s="5">
        <f t="shared" ref="C56:I56" si="41">SUM(C12:C55)*20%</f>
        <v>150000</v>
      </c>
      <c r="D56" s="5">
        <f t="shared" si="41"/>
        <v>150000</v>
      </c>
      <c r="E56" s="5">
        <f t="shared" si="41"/>
        <v>150000</v>
      </c>
      <c r="F56" s="5">
        <f t="shared" si="41"/>
        <v>150000</v>
      </c>
      <c r="G56" s="5">
        <f t="shared" si="41"/>
        <v>150000</v>
      </c>
      <c r="H56" s="5">
        <f t="shared" si="41"/>
        <v>150000</v>
      </c>
      <c r="I56" s="7">
        <f t="shared" si="41"/>
        <v>150000</v>
      </c>
      <c r="J56" s="99">
        <f t="shared" si="3"/>
        <v>1050000</v>
      </c>
      <c r="K56" s="88">
        <f t="shared" ref="K56:V56" si="42">SUM(K12:K55)*21%</f>
        <v>693000</v>
      </c>
      <c r="L56" s="43">
        <f t="shared" si="42"/>
        <v>735000</v>
      </c>
      <c r="M56" s="43">
        <f t="shared" si="42"/>
        <v>735000</v>
      </c>
      <c r="N56" s="43">
        <f t="shared" si="42"/>
        <v>840000</v>
      </c>
      <c r="O56" s="43">
        <f t="shared" si="42"/>
        <v>997500</v>
      </c>
      <c r="P56" s="43">
        <f t="shared" si="42"/>
        <v>1018500</v>
      </c>
      <c r="Q56" s="43">
        <f t="shared" si="42"/>
        <v>1018500</v>
      </c>
      <c r="R56" s="43">
        <f t="shared" si="42"/>
        <v>1428000</v>
      </c>
      <c r="S56" s="43">
        <f t="shared" si="42"/>
        <v>1554000</v>
      </c>
      <c r="T56" s="43">
        <f t="shared" si="42"/>
        <v>1575000</v>
      </c>
      <c r="U56" s="43">
        <f t="shared" si="42"/>
        <v>1711500</v>
      </c>
      <c r="V56" s="78">
        <f t="shared" si="42"/>
        <v>1732500</v>
      </c>
      <c r="W56" s="80">
        <f t="shared" si="5"/>
        <v>14038500</v>
      </c>
      <c r="X56" s="43">
        <f t="shared" ref="X56:AI56" si="43">SUM(X12:X55)*21%</f>
        <v>2877000</v>
      </c>
      <c r="Y56" s="43">
        <f t="shared" si="43"/>
        <v>2940000</v>
      </c>
      <c r="Z56" s="43">
        <f t="shared" si="43"/>
        <v>3024000</v>
      </c>
      <c r="AA56" s="43">
        <f t="shared" si="43"/>
        <v>3108000</v>
      </c>
      <c r="AB56" s="43">
        <f t="shared" si="43"/>
        <v>3108000</v>
      </c>
      <c r="AC56" s="43">
        <f t="shared" si="43"/>
        <v>3108000</v>
      </c>
      <c r="AD56" s="43">
        <f t="shared" si="43"/>
        <v>3108000</v>
      </c>
      <c r="AE56" s="43">
        <f t="shared" si="43"/>
        <v>3108000</v>
      </c>
      <c r="AF56" s="43">
        <f t="shared" si="43"/>
        <v>3108000</v>
      </c>
      <c r="AG56" s="43">
        <f t="shared" si="43"/>
        <v>3108000</v>
      </c>
      <c r="AH56" s="43">
        <f t="shared" si="43"/>
        <v>3822000</v>
      </c>
      <c r="AI56" s="43">
        <f t="shared" si="43"/>
        <v>3822000</v>
      </c>
      <c r="AJ56" s="58">
        <f t="shared" si="38"/>
        <v>38241000</v>
      </c>
      <c r="AK56" s="43">
        <f t="shared" ref="AK56:AV56" si="44">SUM(AK12:AK55)*21%</f>
        <v>4998000</v>
      </c>
      <c r="AL56" s="43">
        <f t="shared" si="44"/>
        <v>5250000</v>
      </c>
      <c r="AM56" s="43">
        <f t="shared" si="44"/>
        <v>5754000</v>
      </c>
      <c r="AN56" s="43">
        <f t="shared" si="44"/>
        <v>5754000</v>
      </c>
      <c r="AO56" s="43">
        <f t="shared" si="44"/>
        <v>5754000</v>
      </c>
      <c r="AP56" s="43">
        <f t="shared" si="44"/>
        <v>5754000</v>
      </c>
      <c r="AQ56" s="43">
        <f t="shared" si="44"/>
        <v>5754000</v>
      </c>
      <c r="AR56" s="43">
        <f t="shared" si="44"/>
        <v>5754000</v>
      </c>
      <c r="AS56" s="43">
        <f t="shared" si="44"/>
        <v>5754000</v>
      </c>
      <c r="AT56" s="43">
        <f t="shared" si="44"/>
        <v>5859000</v>
      </c>
      <c r="AU56" s="43">
        <f t="shared" si="44"/>
        <v>5859000</v>
      </c>
      <c r="AV56" s="43">
        <f t="shared" si="44"/>
        <v>5859000</v>
      </c>
      <c r="AW56" s="58">
        <f t="shared" si="30"/>
        <v>68103000</v>
      </c>
    </row>
    <row r="57" spans="1:49" ht="13.2" x14ac:dyDescent="0.25">
      <c r="C57" s="11"/>
      <c r="D57" s="11"/>
      <c r="E57" s="11"/>
      <c r="I57" s="11"/>
      <c r="J57" s="99">
        <f t="shared" si="3"/>
        <v>0</v>
      </c>
      <c r="K57" s="94"/>
      <c r="L57" s="3"/>
      <c r="M57" s="3"/>
      <c r="N57" s="3"/>
      <c r="O57" s="3"/>
      <c r="P57" s="3"/>
      <c r="Q57" s="3"/>
      <c r="R57" s="3"/>
      <c r="S57" s="3"/>
      <c r="T57" s="3"/>
      <c r="U57" s="3"/>
      <c r="V57" s="19"/>
      <c r="W57" s="80">
        <f t="shared" si="5"/>
        <v>0</v>
      </c>
      <c r="X57" s="47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55"/>
      <c r="AJ57" s="58">
        <f t="shared" si="38"/>
        <v>0</v>
      </c>
      <c r="AK57" s="47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18"/>
      <c r="AW57" s="58">
        <f t="shared" si="30"/>
        <v>0</v>
      </c>
    </row>
    <row r="58" spans="1:49" ht="13.2" x14ac:dyDescent="0.25">
      <c r="A58" s="4"/>
      <c r="B58" s="30" t="s">
        <v>22</v>
      </c>
      <c r="C58" s="5"/>
      <c r="D58" s="8"/>
      <c r="E58" s="8"/>
      <c r="F58" s="8"/>
      <c r="G58" s="8"/>
      <c r="H58" s="8"/>
      <c r="I58" s="7"/>
      <c r="J58" s="99">
        <f t="shared" si="3"/>
        <v>0</v>
      </c>
      <c r="K58" s="95">
        <v>300000</v>
      </c>
      <c r="L58" s="9"/>
      <c r="M58" s="9"/>
      <c r="N58" s="9"/>
      <c r="O58" s="9"/>
      <c r="P58" s="5"/>
      <c r="Q58" s="9"/>
      <c r="R58" s="9"/>
      <c r="S58" s="9"/>
      <c r="T58" s="9"/>
      <c r="U58" s="9"/>
      <c r="V58" s="7"/>
      <c r="W58" s="80">
        <f t="shared" si="5"/>
        <v>300000</v>
      </c>
      <c r="X58" s="48">
        <v>300000</v>
      </c>
      <c r="Y58" s="9"/>
      <c r="Z58" s="9"/>
      <c r="AA58" s="9"/>
      <c r="AB58" s="9"/>
      <c r="AC58" s="5"/>
      <c r="AD58" s="9"/>
      <c r="AE58" s="9"/>
      <c r="AF58" s="9"/>
      <c r="AG58" s="9"/>
      <c r="AH58" s="9"/>
      <c r="AI58" s="7"/>
      <c r="AJ58" s="58">
        <f t="shared" si="38"/>
        <v>300000</v>
      </c>
      <c r="AK58" s="48">
        <v>300000</v>
      </c>
      <c r="AL58" s="9"/>
      <c r="AM58" s="9"/>
      <c r="AN58" s="9"/>
      <c r="AO58" s="9"/>
      <c r="AP58" s="5"/>
      <c r="AQ58" s="9"/>
      <c r="AR58" s="9"/>
      <c r="AS58" s="9"/>
      <c r="AT58" s="9"/>
      <c r="AU58" s="9"/>
      <c r="AV58" s="5"/>
      <c r="AW58" s="58">
        <f t="shared" si="30"/>
        <v>300000</v>
      </c>
    </row>
    <row r="59" spans="1:49" ht="13.2" x14ac:dyDescent="0.25">
      <c r="A59" s="4"/>
      <c r="B59" s="30" t="s">
        <v>51</v>
      </c>
      <c r="C59" s="5"/>
      <c r="D59" s="9"/>
      <c r="E59" s="9"/>
      <c r="F59" s="9"/>
      <c r="G59" s="9"/>
      <c r="H59" s="9"/>
      <c r="I59" s="7"/>
      <c r="J59" s="99">
        <f t="shared" si="3"/>
        <v>0</v>
      </c>
      <c r="K59" s="95">
        <v>500000</v>
      </c>
      <c r="L59" s="95">
        <v>500000</v>
      </c>
      <c r="M59" s="95">
        <v>500000</v>
      </c>
      <c r="N59" s="95">
        <v>500000</v>
      </c>
      <c r="O59" s="95">
        <v>500000</v>
      </c>
      <c r="P59" s="95">
        <v>500000</v>
      </c>
      <c r="Q59" s="95">
        <v>500000</v>
      </c>
      <c r="R59" s="95">
        <v>500000</v>
      </c>
      <c r="S59" s="95">
        <v>500000</v>
      </c>
      <c r="T59" s="95">
        <v>500000</v>
      </c>
      <c r="U59" s="95">
        <v>500000</v>
      </c>
      <c r="V59" s="95">
        <v>500000</v>
      </c>
      <c r="W59" s="80">
        <f t="shared" si="5"/>
        <v>6000000</v>
      </c>
      <c r="X59" s="48">
        <v>500000</v>
      </c>
      <c r="Y59" s="48">
        <v>500000</v>
      </c>
      <c r="Z59" s="48">
        <v>500000</v>
      </c>
      <c r="AA59" s="48">
        <v>500000</v>
      </c>
      <c r="AB59" s="48">
        <v>500000</v>
      </c>
      <c r="AC59" s="48">
        <v>500000</v>
      </c>
      <c r="AD59" s="48">
        <v>500000</v>
      </c>
      <c r="AE59" s="48">
        <v>500000</v>
      </c>
      <c r="AF59" s="48">
        <v>500000</v>
      </c>
      <c r="AG59" s="48">
        <v>500000</v>
      </c>
      <c r="AH59" s="48">
        <v>500000</v>
      </c>
      <c r="AI59" s="48">
        <v>500000</v>
      </c>
      <c r="AJ59" s="58">
        <f t="shared" si="38"/>
        <v>6000000</v>
      </c>
      <c r="AK59" s="48">
        <v>500000</v>
      </c>
      <c r="AL59" s="48">
        <v>500000</v>
      </c>
      <c r="AM59" s="48">
        <v>500000</v>
      </c>
      <c r="AN59" s="48">
        <v>500000</v>
      </c>
      <c r="AO59" s="48">
        <v>500000</v>
      </c>
      <c r="AP59" s="48">
        <v>500000</v>
      </c>
      <c r="AQ59" s="48">
        <v>500000</v>
      </c>
      <c r="AR59" s="48">
        <v>500000</v>
      </c>
      <c r="AS59" s="48">
        <v>500000</v>
      </c>
      <c r="AT59" s="48">
        <v>500000</v>
      </c>
      <c r="AU59" s="48">
        <v>500000</v>
      </c>
      <c r="AV59" s="48">
        <v>500000</v>
      </c>
      <c r="AW59" s="58">
        <f t="shared" si="30"/>
        <v>6000000</v>
      </c>
    </row>
    <row r="60" spans="1:49" ht="13.2" x14ac:dyDescent="0.25">
      <c r="B60" s="28" t="s">
        <v>23</v>
      </c>
      <c r="C60" s="17"/>
      <c r="D60" s="17"/>
      <c r="E60" s="17"/>
      <c r="F60" s="17"/>
      <c r="G60" s="17"/>
      <c r="H60" s="17"/>
      <c r="I60" s="20"/>
      <c r="J60" s="99">
        <f t="shared" si="3"/>
        <v>0</v>
      </c>
      <c r="K60" s="96">
        <f t="shared" ref="K60:V60" si="45">60000+40000</f>
        <v>100000</v>
      </c>
      <c r="L60" s="17">
        <f t="shared" si="45"/>
        <v>100000</v>
      </c>
      <c r="M60" s="17">
        <f t="shared" si="45"/>
        <v>100000</v>
      </c>
      <c r="N60" s="17">
        <f t="shared" si="45"/>
        <v>100000</v>
      </c>
      <c r="O60" s="17">
        <f t="shared" si="45"/>
        <v>100000</v>
      </c>
      <c r="P60" s="17">
        <f t="shared" si="45"/>
        <v>100000</v>
      </c>
      <c r="Q60" s="17">
        <f t="shared" si="45"/>
        <v>100000</v>
      </c>
      <c r="R60" s="17">
        <f t="shared" si="45"/>
        <v>100000</v>
      </c>
      <c r="S60" s="17">
        <f t="shared" si="45"/>
        <v>100000</v>
      </c>
      <c r="T60" s="17">
        <f t="shared" si="45"/>
        <v>100000</v>
      </c>
      <c r="U60" s="17">
        <f t="shared" si="45"/>
        <v>100000</v>
      </c>
      <c r="V60" s="20">
        <f t="shared" si="45"/>
        <v>100000</v>
      </c>
      <c r="W60" s="80">
        <f t="shared" si="5"/>
        <v>1200000</v>
      </c>
      <c r="X60" s="49">
        <f t="shared" ref="X60:AV60" si="46">60000+40000</f>
        <v>100000</v>
      </c>
      <c r="Y60" s="17">
        <f t="shared" si="46"/>
        <v>100000</v>
      </c>
      <c r="Z60" s="17">
        <f t="shared" si="46"/>
        <v>100000</v>
      </c>
      <c r="AA60" s="17">
        <f t="shared" si="46"/>
        <v>100000</v>
      </c>
      <c r="AB60" s="17">
        <f t="shared" si="46"/>
        <v>100000</v>
      </c>
      <c r="AC60" s="17">
        <f t="shared" si="46"/>
        <v>100000</v>
      </c>
      <c r="AD60" s="17">
        <f t="shared" si="46"/>
        <v>100000</v>
      </c>
      <c r="AE60" s="17">
        <f t="shared" si="46"/>
        <v>100000</v>
      </c>
      <c r="AF60" s="17">
        <f t="shared" si="46"/>
        <v>100000</v>
      </c>
      <c r="AG60" s="17">
        <f t="shared" si="46"/>
        <v>100000</v>
      </c>
      <c r="AH60" s="17">
        <f t="shared" si="46"/>
        <v>100000</v>
      </c>
      <c r="AI60" s="7">
        <f t="shared" si="46"/>
        <v>100000</v>
      </c>
      <c r="AJ60" s="58">
        <f t="shared" si="38"/>
        <v>1200000</v>
      </c>
      <c r="AK60" s="49">
        <f t="shared" si="46"/>
        <v>100000</v>
      </c>
      <c r="AL60" s="17">
        <f t="shared" si="46"/>
        <v>100000</v>
      </c>
      <c r="AM60" s="17">
        <f t="shared" si="46"/>
        <v>100000</v>
      </c>
      <c r="AN60" s="17">
        <f t="shared" si="46"/>
        <v>100000</v>
      </c>
      <c r="AO60" s="17">
        <f t="shared" si="46"/>
        <v>100000</v>
      </c>
      <c r="AP60" s="17">
        <f t="shared" si="46"/>
        <v>100000</v>
      </c>
      <c r="AQ60" s="17">
        <f t="shared" si="46"/>
        <v>100000</v>
      </c>
      <c r="AR60" s="17">
        <f t="shared" si="46"/>
        <v>100000</v>
      </c>
      <c r="AS60" s="17">
        <f t="shared" si="46"/>
        <v>100000</v>
      </c>
      <c r="AT60" s="17">
        <f t="shared" si="46"/>
        <v>100000</v>
      </c>
      <c r="AU60" s="17">
        <f t="shared" si="46"/>
        <v>100000</v>
      </c>
      <c r="AV60" s="5">
        <f t="shared" si="46"/>
        <v>100000</v>
      </c>
      <c r="AW60" s="58">
        <f t="shared" si="30"/>
        <v>1200000</v>
      </c>
    </row>
    <row r="61" spans="1:49" ht="13.2" x14ac:dyDescent="0.25">
      <c r="B61" s="28" t="s">
        <v>24</v>
      </c>
      <c r="C61" s="17"/>
      <c r="D61" s="17"/>
      <c r="E61" s="17"/>
      <c r="F61" s="17"/>
      <c r="G61" s="17"/>
      <c r="H61" s="17"/>
      <c r="I61" s="20"/>
      <c r="J61" s="99">
        <f t="shared" si="3"/>
        <v>0</v>
      </c>
      <c r="K61" s="96">
        <f t="shared" ref="K61:V61" si="47">36000+164000</f>
        <v>200000</v>
      </c>
      <c r="L61" s="17">
        <f t="shared" si="47"/>
        <v>200000</v>
      </c>
      <c r="M61" s="17">
        <f t="shared" si="47"/>
        <v>200000</v>
      </c>
      <c r="N61" s="17">
        <f t="shared" si="47"/>
        <v>200000</v>
      </c>
      <c r="O61" s="17">
        <f t="shared" si="47"/>
        <v>200000</v>
      </c>
      <c r="P61" s="17">
        <f t="shared" si="47"/>
        <v>200000</v>
      </c>
      <c r="Q61" s="17">
        <f t="shared" si="47"/>
        <v>200000</v>
      </c>
      <c r="R61" s="17">
        <f t="shared" si="47"/>
        <v>200000</v>
      </c>
      <c r="S61" s="17">
        <f t="shared" si="47"/>
        <v>200000</v>
      </c>
      <c r="T61" s="17">
        <f t="shared" si="47"/>
        <v>200000</v>
      </c>
      <c r="U61" s="17">
        <f t="shared" si="47"/>
        <v>200000</v>
      </c>
      <c r="V61" s="20">
        <f t="shared" si="47"/>
        <v>200000</v>
      </c>
      <c r="W61" s="80">
        <f t="shared" si="5"/>
        <v>2400000</v>
      </c>
      <c r="X61" s="49">
        <f t="shared" ref="X61:AV61" si="48">36000+164000</f>
        <v>200000</v>
      </c>
      <c r="Y61" s="17">
        <f t="shared" si="48"/>
        <v>200000</v>
      </c>
      <c r="Z61" s="17">
        <f t="shared" si="48"/>
        <v>200000</v>
      </c>
      <c r="AA61" s="17">
        <f t="shared" si="48"/>
        <v>200000</v>
      </c>
      <c r="AB61" s="17">
        <f t="shared" si="48"/>
        <v>200000</v>
      </c>
      <c r="AC61" s="17">
        <f t="shared" si="48"/>
        <v>200000</v>
      </c>
      <c r="AD61" s="17">
        <f t="shared" si="48"/>
        <v>200000</v>
      </c>
      <c r="AE61" s="17">
        <f t="shared" si="48"/>
        <v>200000</v>
      </c>
      <c r="AF61" s="17">
        <f t="shared" si="48"/>
        <v>200000</v>
      </c>
      <c r="AG61" s="17">
        <f t="shared" si="48"/>
        <v>200000</v>
      </c>
      <c r="AH61" s="17">
        <f t="shared" si="48"/>
        <v>200000</v>
      </c>
      <c r="AI61" s="7">
        <f t="shared" si="48"/>
        <v>200000</v>
      </c>
      <c r="AJ61" s="58">
        <f t="shared" si="38"/>
        <v>2400000</v>
      </c>
      <c r="AK61" s="49">
        <f t="shared" si="48"/>
        <v>200000</v>
      </c>
      <c r="AL61" s="17">
        <f t="shared" si="48"/>
        <v>200000</v>
      </c>
      <c r="AM61" s="17">
        <f t="shared" si="48"/>
        <v>200000</v>
      </c>
      <c r="AN61" s="17">
        <f t="shared" si="48"/>
        <v>200000</v>
      </c>
      <c r="AO61" s="17">
        <f t="shared" si="48"/>
        <v>200000</v>
      </c>
      <c r="AP61" s="17">
        <f t="shared" si="48"/>
        <v>200000</v>
      </c>
      <c r="AQ61" s="17">
        <f t="shared" si="48"/>
        <v>200000</v>
      </c>
      <c r="AR61" s="17">
        <f t="shared" si="48"/>
        <v>200000</v>
      </c>
      <c r="AS61" s="17">
        <f t="shared" si="48"/>
        <v>200000</v>
      </c>
      <c r="AT61" s="17">
        <f t="shared" si="48"/>
        <v>200000</v>
      </c>
      <c r="AU61" s="17">
        <f t="shared" si="48"/>
        <v>200000</v>
      </c>
      <c r="AV61" s="5">
        <f t="shared" si="48"/>
        <v>200000</v>
      </c>
      <c r="AW61" s="58">
        <f t="shared" si="30"/>
        <v>2400000</v>
      </c>
    </row>
    <row r="62" spans="1:49" ht="13.2" x14ac:dyDescent="0.25">
      <c r="B62" s="39" t="s">
        <v>34</v>
      </c>
      <c r="C62" s="10"/>
      <c r="D62" s="10"/>
      <c r="E62" s="10"/>
      <c r="F62" s="10"/>
      <c r="G62" s="10"/>
      <c r="H62" s="10"/>
      <c r="I62" s="12"/>
      <c r="J62" s="99">
        <f t="shared" si="3"/>
        <v>0</v>
      </c>
      <c r="K62" s="89">
        <v>250000</v>
      </c>
      <c r="L62" s="10">
        <v>250000</v>
      </c>
      <c r="M62" s="10">
        <v>250000</v>
      </c>
      <c r="N62" s="10">
        <v>250000</v>
      </c>
      <c r="O62" s="10">
        <v>250000</v>
      </c>
      <c r="P62" s="10">
        <v>250000</v>
      </c>
      <c r="Q62" s="10">
        <v>250000</v>
      </c>
      <c r="R62" s="10">
        <v>250000</v>
      </c>
      <c r="S62" s="10">
        <v>250000</v>
      </c>
      <c r="T62" s="10">
        <v>250000</v>
      </c>
      <c r="U62" s="10">
        <v>250000</v>
      </c>
      <c r="V62" s="12">
        <v>250000</v>
      </c>
      <c r="W62" s="80">
        <f t="shared" si="5"/>
        <v>3000000</v>
      </c>
      <c r="X62" s="44">
        <v>250000</v>
      </c>
      <c r="Y62" s="10">
        <v>250000</v>
      </c>
      <c r="Z62" s="10">
        <v>250000</v>
      </c>
      <c r="AA62" s="10">
        <v>250000</v>
      </c>
      <c r="AB62" s="10">
        <v>250000</v>
      </c>
      <c r="AC62" s="10">
        <v>250000</v>
      </c>
      <c r="AD62" s="10">
        <v>250000</v>
      </c>
      <c r="AE62" s="10">
        <v>250000</v>
      </c>
      <c r="AF62" s="10">
        <v>250000</v>
      </c>
      <c r="AG62" s="10">
        <v>250000</v>
      </c>
      <c r="AH62" s="10">
        <v>250000</v>
      </c>
      <c r="AI62" s="12">
        <v>250000</v>
      </c>
      <c r="AJ62" s="58">
        <f t="shared" si="38"/>
        <v>3000000</v>
      </c>
      <c r="AK62" s="44">
        <v>250000</v>
      </c>
      <c r="AL62" s="10">
        <v>250000</v>
      </c>
      <c r="AM62" s="10">
        <v>250000</v>
      </c>
      <c r="AN62" s="10">
        <v>250000</v>
      </c>
      <c r="AO62" s="10">
        <v>250000</v>
      </c>
      <c r="AP62" s="10">
        <v>250000</v>
      </c>
      <c r="AQ62" s="10">
        <v>250000</v>
      </c>
      <c r="AR62" s="10">
        <v>250000</v>
      </c>
      <c r="AS62" s="10">
        <v>250000</v>
      </c>
      <c r="AT62" s="10">
        <v>250000</v>
      </c>
      <c r="AU62" s="10">
        <v>250000</v>
      </c>
      <c r="AV62" s="10">
        <v>250000</v>
      </c>
      <c r="AW62" s="58">
        <f t="shared" si="30"/>
        <v>3000000</v>
      </c>
    </row>
    <row r="63" spans="1:49" ht="27" customHeight="1" x14ac:dyDescent="0.25">
      <c r="B63" s="39" t="s">
        <v>33</v>
      </c>
      <c r="C63" s="10"/>
      <c r="D63" s="10"/>
      <c r="E63" s="10"/>
      <c r="F63" s="10"/>
      <c r="G63" s="10"/>
      <c r="H63" s="10"/>
      <c r="I63" s="12"/>
      <c r="J63" s="99">
        <f t="shared" si="3"/>
        <v>0</v>
      </c>
      <c r="K63" s="89">
        <v>250000</v>
      </c>
      <c r="L63" s="10">
        <v>250000</v>
      </c>
      <c r="M63" s="10">
        <v>250000</v>
      </c>
      <c r="N63" s="10">
        <v>250000</v>
      </c>
      <c r="O63" s="10">
        <v>250000</v>
      </c>
      <c r="P63" s="10">
        <v>250000</v>
      </c>
      <c r="Q63" s="10">
        <v>250000</v>
      </c>
      <c r="R63" s="10">
        <v>250000</v>
      </c>
      <c r="S63" s="10">
        <v>250000</v>
      </c>
      <c r="T63" s="10">
        <v>250000</v>
      </c>
      <c r="U63" s="10">
        <v>250000</v>
      </c>
      <c r="V63" s="12">
        <v>250000</v>
      </c>
      <c r="W63" s="80">
        <f t="shared" si="5"/>
        <v>3000000</v>
      </c>
      <c r="X63" s="44">
        <v>250000</v>
      </c>
      <c r="Y63" s="10">
        <v>250000</v>
      </c>
      <c r="Z63" s="10">
        <v>250000</v>
      </c>
      <c r="AA63" s="10">
        <v>250000</v>
      </c>
      <c r="AB63" s="10">
        <v>250000</v>
      </c>
      <c r="AC63" s="10">
        <v>250000</v>
      </c>
      <c r="AD63" s="10">
        <v>250000</v>
      </c>
      <c r="AE63" s="10">
        <v>250000</v>
      </c>
      <c r="AF63" s="10">
        <v>250000</v>
      </c>
      <c r="AG63" s="10">
        <v>250000</v>
      </c>
      <c r="AH63" s="10">
        <v>250000</v>
      </c>
      <c r="AI63" s="12">
        <v>250000</v>
      </c>
      <c r="AJ63" s="58">
        <f t="shared" si="38"/>
        <v>3000000</v>
      </c>
      <c r="AK63" s="44">
        <v>250000</v>
      </c>
      <c r="AL63" s="10">
        <v>250000</v>
      </c>
      <c r="AM63" s="10">
        <v>250000</v>
      </c>
      <c r="AN63" s="10">
        <v>250000</v>
      </c>
      <c r="AO63" s="10">
        <v>250000</v>
      </c>
      <c r="AP63" s="10">
        <v>250000</v>
      </c>
      <c r="AQ63" s="10">
        <v>250000</v>
      </c>
      <c r="AR63" s="10">
        <v>250000</v>
      </c>
      <c r="AS63" s="10">
        <v>250000</v>
      </c>
      <c r="AT63" s="10">
        <v>250000</v>
      </c>
      <c r="AU63" s="10">
        <v>250000</v>
      </c>
      <c r="AV63" s="10">
        <v>250000</v>
      </c>
      <c r="AW63" s="58">
        <f>SUM(AK63:AV63)</f>
        <v>3000000</v>
      </c>
    </row>
    <row r="64" spans="1:49" ht="13.2" x14ac:dyDescent="0.25">
      <c r="B64" s="36"/>
      <c r="C64" s="11"/>
      <c r="D64" s="11"/>
      <c r="E64" s="11"/>
      <c r="F64" s="11"/>
      <c r="G64" s="11"/>
      <c r="H64" s="11"/>
      <c r="I64" s="11"/>
      <c r="J64" s="99">
        <f t="shared" si="3"/>
        <v>0</v>
      </c>
      <c r="K64" s="89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2"/>
      <c r="W64" s="80">
        <f t="shared" si="5"/>
        <v>0</v>
      </c>
      <c r="X64" s="44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21"/>
      <c r="AJ64" s="58">
        <f t="shared" si="38"/>
        <v>0</v>
      </c>
      <c r="AK64" s="44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9"/>
      <c r="AW64" s="58">
        <f t="shared" si="30"/>
        <v>0</v>
      </c>
    </row>
    <row r="65" spans="1:49" ht="13.2" x14ac:dyDescent="0.25">
      <c r="B65" s="39" t="s">
        <v>31</v>
      </c>
      <c r="C65" s="10">
        <v>45000000</v>
      </c>
      <c r="D65" s="10"/>
      <c r="E65" s="10"/>
      <c r="F65" s="10"/>
      <c r="G65" s="10"/>
      <c r="H65" s="10"/>
      <c r="I65" s="12"/>
      <c r="J65" s="99">
        <f t="shared" si="3"/>
        <v>45000000</v>
      </c>
      <c r="K65" s="89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2"/>
      <c r="W65" s="80">
        <f t="shared" si="5"/>
        <v>0</v>
      </c>
      <c r="X65" s="44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21"/>
      <c r="AJ65" s="58">
        <f t="shared" si="38"/>
        <v>0</v>
      </c>
      <c r="AK65" s="44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9"/>
      <c r="AW65" s="58">
        <f t="shared" si="30"/>
        <v>0</v>
      </c>
    </row>
    <row r="66" spans="1:49" ht="13.2" x14ac:dyDescent="0.25">
      <c r="A66" s="4"/>
      <c r="B66" s="30" t="s">
        <v>25</v>
      </c>
      <c r="C66" s="5">
        <v>250000</v>
      </c>
      <c r="D66" s="8"/>
      <c r="E66" s="8"/>
      <c r="F66" s="8"/>
      <c r="G66" s="8"/>
      <c r="H66" s="8"/>
      <c r="I66" s="21"/>
      <c r="J66" s="99">
        <f t="shared" si="3"/>
        <v>250000</v>
      </c>
      <c r="K66" s="95"/>
      <c r="L66" s="9"/>
      <c r="M66" s="9"/>
      <c r="N66" s="9"/>
      <c r="O66" s="9"/>
      <c r="P66" s="9"/>
      <c r="Q66" s="9"/>
      <c r="R66" s="9"/>
      <c r="S66" s="9"/>
      <c r="T66" s="9"/>
      <c r="U66" s="9"/>
      <c r="V66" s="21"/>
      <c r="W66" s="80">
        <f t="shared" si="5"/>
        <v>0</v>
      </c>
      <c r="X66" s="48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21"/>
      <c r="AJ66" s="58">
        <f t="shared" si="38"/>
        <v>0</v>
      </c>
      <c r="AK66" s="48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58">
        <f t="shared" si="30"/>
        <v>0</v>
      </c>
    </row>
    <row r="67" spans="1:49" ht="13.2" x14ac:dyDescent="0.25">
      <c r="C67" s="11"/>
      <c r="D67" s="11"/>
      <c r="E67" s="11"/>
      <c r="F67" s="11"/>
      <c r="G67" s="11"/>
      <c r="H67" s="11"/>
      <c r="I67" s="11"/>
      <c r="J67" s="99">
        <f t="shared" si="3"/>
        <v>0</v>
      </c>
      <c r="K67" s="89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2"/>
      <c r="W67" s="80">
        <f t="shared" si="5"/>
        <v>0</v>
      </c>
      <c r="X67" s="44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7"/>
      <c r="AJ67" s="58">
        <f t="shared" si="38"/>
        <v>0</v>
      </c>
      <c r="AK67" s="44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5"/>
      <c r="AW67" s="58">
        <f t="shared" si="30"/>
        <v>0</v>
      </c>
    </row>
    <row r="68" spans="1:49" ht="13.2" x14ac:dyDescent="0.25">
      <c r="B68" s="28" t="s">
        <v>26</v>
      </c>
      <c r="C68" s="10"/>
      <c r="D68" s="10"/>
      <c r="E68" s="10"/>
      <c r="F68" s="10"/>
      <c r="G68" s="10"/>
      <c r="H68" s="10"/>
      <c r="I68" s="12"/>
      <c r="J68" s="99">
        <f t="shared" si="3"/>
        <v>0</v>
      </c>
      <c r="K68" s="89">
        <f>1000*500</f>
        <v>500000</v>
      </c>
      <c r="L68" s="10">
        <f>1000*500</f>
        <v>500000</v>
      </c>
      <c r="M68" s="10">
        <f>1000*500</f>
        <v>500000</v>
      </c>
      <c r="N68" s="10">
        <f>1000*1000</f>
        <v>1000000</v>
      </c>
      <c r="O68" s="10">
        <f>1000*1000</f>
        <v>1000000</v>
      </c>
      <c r="P68" s="10">
        <f t="shared" ref="P68:Q68" si="49">1000*1000</f>
        <v>1000000</v>
      </c>
      <c r="Q68" s="10">
        <f t="shared" si="49"/>
        <v>1000000</v>
      </c>
      <c r="R68" s="10">
        <f>1000*1500</f>
        <v>1500000</v>
      </c>
      <c r="S68" s="10">
        <f t="shared" ref="S68:T68" si="50">1000*1500</f>
        <v>1500000</v>
      </c>
      <c r="T68" s="10">
        <f t="shared" si="50"/>
        <v>1500000</v>
      </c>
      <c r="U68" s="10">
        <f t="shared" ref="U68:V68" si="51">1000*2000</f>
        <v>2000000</v>
      </c>
      <c r="V68" s="12">
        <f t="shared" si="51"/>
        <v>2000000</v>
      </c>
      <c r="W68" s="80">
        <f t="shared" si="5"/>
        <v>14000000</v>
      </c>
      <c r="X68" s="44">
        <f>1000*2500</f>
        <v>2500000</v>
      </c>
      <c r="Y68" s="10">
        <f t="shared" ref="Y68:AI68" si="52">1000*2500</f>
        <v>2500000</v>
      </c>
      <c r="Z68" s="10">
        <f t="shared" si="52"/>
        <v>2500000</v>
      </c>
      <c r="AA68" s="10">
        <f t="shared" si="52"/>
        <v>2500000</v>
      </c>
      <c r="AB68" s="10">
        <f t="shared" si="52"/>
        <v>2500000</v>
      </c>
      <c r="AC68" s="10">
        <f t="shared" si="52"/>
        <v>2500000</v>
      </c>
      <c r="AD68" s="10">
        <f t="shared" si="52"/>
        <v>2500000</v>
      </c>
      <c r="AE68" s="10">
        <f t="shared" si="52"/>
        <v>2500000</v>
      </c>
      <c r="AF68" s="10">
        <f t="shared" si="52"/>
        <v>2500000</v>
      </c>
      <c r="AG68" s="10">
        <f t="shared" si="52"/>
        <v>2500000</v>
      </c>
      <c r="AH68" s="10">
        <f t="shared" si="52"/>
        <v>2500000</v>
      </c>
      <c r="AI68" s="12">
        <f t="shared" si="52"/>
        <v>2500000</v>
      </c>
      <c r="AJ68" s="58">
        <f t="shared" si="38"/>
        <v>30000000</v>
      </c>
      <c r="AK68" s="46">
        <f>1000*3000</f>
        <v>3000000</v>
      </c>
      <c r="AL68" s="121">
        <f t="shared" ref="AL68:AV68" si="53">1000*3000</f>
        <v>3000000</v>
      </c>
      <c r="AM68" s="121">
        <f t="shared" si="53"/>
        <v>3000000</v>
      </c>
      <c r="AN68" s="121">
        <f t="shared" si="53"/>
        <v>3000000</v>
      </c>
      <c r="AO68" s="121">
        <f t="shared" si="53"/>
        <v>3000000</v>
      </c>
      <c r="AP68" s="121">
        <f t="shared" si="53"/>
        <v>3000000</v>
      </c>
      <c r="AQ68" s="121">
        <f t="shared" si="53"/>
        <v>3000000</v>
      </c>
      <c r="AR68" s="121">
        <f t="shared" si="53"/>
        <v>3000000</v>
      </c>
      <c r="AS68" s="121">
        <f t="shared" si="53"/>
        <v>3000000</v>
      </c>
      <c r="AT68" s="121">
        <f t="shared" si="53"/>
        <v>3000000</v>
      </c>
      <c r="AU68" s="121">
        <f t="shared" si="53"/>
        <v>3000000</v>
      </c>
      <c r="AV68" s="89">
        <f t="shared" si="53"/>
        <v>3000000</v>
      </c>
      <c r="AW68" s="58">
        <f t="shared" si="30"/>
        <v>36000000</v>
      </c>
    </row>
    <row r="69" spans="1:49" ht="13.2" x14ac:dyDescent="0.25">
      <c r="B69" s="28" t="s">
        <v>27</v>
      </c>
      <c r="C69" s="10"/>
      <c r="D69" s="10"/>
      <c r="E69" s="10"/>
      <c r="F69" s="10"/>
      <c r="G69" s="10"/>
      <c r="H69" s="10"/>
      <c r="I69" s="12"/>
      <c r="J69" s="99">
        <f t="shared" si="3"/>
        <v>0</v>
      </c>
      <c r="K69" s="89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2"/>
      <c r="W69" s="80">
        <f t="shared" si="5"/>
        <v>0</v>
      </c>
      <c r="X69" s="44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2"/>
      <c r="AJ69" s="58">
        <f t="shared" si="38"/>
        <v>0</v>
      </c>
      <c r="AK69" s="44"/>
      <c r="AL69" s="120"/>
      <c r="AM69" s="120"/>
      <c r="AN69" s="120"/>
      <c r="AO69" s="120"/>
      <c r="AP69" s="120"/>
      <c r="AQ69" s="120"/>
      <c r="AR69" s="120"/>
      <c r="AS69" s="120"/>
      <c r="AT69" s="120"/>
      <c r="AU69" s="120"/>
      <c r="AV69" s="10"/>
      <c r="AW69" s="58">
        <f t="shared" si="30"/>
        <v>0</v>
      </c>
    </row>
    <row r="70" spans="1:49" ht="13.2" x14ac:dyDescent="0.25">
      <c r="A70" s="4"/>
      <c r="B70" s="37"/>
      <c r="C70" s="6"/>
      <c r="D70" s="6"/>
      <c r="E70" s="6"/>
      <c r="F70" s="6"/>
      <c r="G70" s="6"/>
      <c r="H70" s="6"/>
      <c r="I70" s="6"/>
      <c r="J70" s="99">
        <f t="shared" si="3"/>
        <v>0</v>
      </c>
      <c r="K70" s="95"/>
      <c r="L70" s="5"/>
      <c r="M70" s="9"/>
      <c r="N70" s="9"/>
      <c r="O70" s="9"/>
      <c r="P70" s="9"/>
      <c r="Q70" s="5"/>
      <c r="R70" s="9"/>
      <c r="S70" s="9"/>
      <c r="T70" s="9"/>
      <c r="U70" s="9"/>
      <c r="V70" s="21"/>
      <c r="W70" s="80">
        <f t="shared" si="5"/>
        <v>0</v>
      </c>
      <c r="X70" s="48"/>
      <c r="Y70" s="5"/>
      <c r="Z70" s="9"/>
      <c r="AA70" s="9"/>
      <c r="AB70" s="9"/>
      <c r="AC70" s="9"/>
      <c r="AD70" s="5"/>
      <c r="AE70" s="9"/>
      <c r="AF70" s="9"/>
      <c r="AG70" s="9"/>
      <c r="AH70" s="9"/>
      <c r="AI70" s="21"/>
      <c r="AJ70" s="58">
        <f t="shared" si="38"/>
        <v>0</v>
      </c>
      <c r="AK70" s="48"/>
      <c r="AL70" s="5"/>
      <c r="AM70" s="9"/>
      <c r="AN70" s="9"/>
      <c r="AO70" s="9"/>
      <c r="AP70" s="9"/>
      <c r="AQ70" s="5"/>
      <c r="AR70" s="9"/>
      <c r="AS70" s="9"/>
      <c r="AT70" s="9"/>
      <c r="AU70" s="9"/>
      <c r="AV70" s="9"/>
      <c r="AW70" s="58">
        <f t="shared" si="30"/>
        <v>0</v>
      </c>
    </row>
    <row r="71" spans="1:49" ht="13.2" x14ac:dyDescent="0.25">
      <c r="A71" s="4"/>
      <c r="B71" s="30" t="s">
        <v>28</v>
      </c>
      <c r="C71" s="8"/>
      <c r="D71" s="8"/>
      <c r="E71" s="8"/>
      <c r="F71" s="8"/>
      <c r="G71" s="8"/>
      <c r="H71" s="8"/>
      <c r="I71" s="21"/>
      <c r="J71" s="99">
        <f t="shared" si="3"/>
        <v>0</v>
      </c>
      <c r="K71" s="95"/>
      <c r="L71" s="50"/>
      <c r="M71" s="9"/>
      <c r="N71" s="9"/>
      <c r="O71" s="9"/>
      <c r="P71" s="5"/>
      <c r="Q71" s="5">
        <f>SUM(K9:P9)*4%</f>
        <v>4050000</v>
      </c>
      <c r="R71" s="9"/>
      <c r="S71" s="9"/>
      <c r="T71" s="9"/>
      <c r="U71" s="9"/>
      <c r="V71" s="21"/>
      <c r="W71" s="80">
        <f t="shared" si="5"/>
        <v>4050000</v>
      </c>
      <c r="X71" s="43">
        <f>SUM(Q9:V9)*4%</f>
        <v>9600000</v>
      </c>
      <c r="Y71" s="50"/>
      <c r="Z71" s="9"/>
      <c r="AA71" s="9"/>
      <c r="AB71" s="9"/>
      <c r="AC71" s="9"/>
      <c r="AD71" s="5">
        <f>SUM(X9:AC9)*4%</f>
        <v>21672000</v>
      </c>
      <c r="AE71" s="9"/>
      <c r="AF71" s="9"/>
      <c r="AG71" s="9"/>
      <c r="AH71" s="9"/>
      <c r="AI71" s="21"/>
      <c r="AJ71" s="58">
        <f t="shared" si="38"/>
        <v>31272000</v>
      </c>
      <c r="AK71" s="43">
        <f>SUM(AD9:AI9)*4%</f>
        <v>28504000</v>
      </c>
      <c r="AL71" s="50"/>
      <c r="AM71" s="9"/>
      <c r="AN71" s="9"/>
      <c r="AO71" s="9"/>
      <c r="AP71" s="9"/>
      <c r="AQ71" s="5">
        <f>SUM(AK9:AP9)*4%</f>
        <v>55737600</v>
      </c>
      <c r="AR71" s="9"/>
      <c r="AS71" s="9"/>
      <c r="AT71" s="9"/>
      <c r="AU71" s="9"/>
      <c r="AV71" s="9"/>
      <c r="AW71" s="58">
        <f t="shared" si="30"/>
        <v>84241600</v>
      </c>
    </row>
    <row r="72" spans="1:49" ht="13.2" x14ac:dyDescent="0.25">
      <c r="C72" s="1"/>
      <c r="J72" s="99">
        <f t="shared" si="3"/>
        <v>0</v>
      </c>
      <c r="K72" s="94"/>
      <c r="L72" s="3"/>
      <c r="M72" s="3"/>
      <c r="N72" s="3"/>
      <c r="O72" s="3"/>
      <c r="P72" s="3"/>
      <c r="Q72" s="3"/>
      <c r="R72" s="3"/>
      <c r="S72" s="3"/>
      <c r="T72" s="3"/>
      <c r="U72" s="3"/>
      <c r="V72" s="19"/>
      <c r="W72" s="80">
        <f t="shared" si="5"/>
        <v>0</v>
      </c>
      <c r="X72" s="47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55"/>
      <c r="AJ72" s="58">
        <f t="shared" si="38"/>
        <v>0</v>
      </c>
      <c r="AK72" s="47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18"/>
      <c r="AW72" s="58">
        <f t="shared" si="30"/>
        <v>0</v>
      </c>
    </row>
    <row r="73" spans="1:49" ht="13.2" x14ac:dyDescent="0.25">
      <c r="A73" s="4"/>
      <c r="B73" s="30" t="s">
        <v>29</v>
      </c>
      <c r="C73" s="5">
        <f t="shared" ref="C73:I73" si="54">SUM(C12:C72)</f>
        <v>46150000</v>
      </c>
      <c r="D73" s="5">
        <f t="shared" si="54"/>
        <v>900000</v>
      </c>
      <c r="E73" s="5">
        <f t="shared" si="54"/>
        <v>900000</v>
      </c>
      <c r="F73" s="5">
        <f t="shared" si="54"/>
        <v>900000</v>
      </c>
      <c r="G73" s="5">
        <f t="shared" si="54"/>
        <v>900000</v>
      </c>
      <c r="H73" s="5">
        <f t="shared" si="54"/>
        <v>900000</v>
      </c>
      <c r="I73" s="7">
        <f t="shared" si="54"/>
        <v>900000</v>
      </c>
      <c r="J73" s="99">
        <f t="shared" si="3"/>
        <v>51550000</v>
      </c>
      <c r="K73" s="88">
        <f t="shared" ref="K73:V73" si="55">SUM(K12:K72)</f>
        <v>6093000</v>
      </c>
      <c r="L73" s="5">
        <f t="shared" si="55"/>
        <v>6035000</v>
      </c>
      <c r="M73" s="5">
        <f t="shared" si="55"/>
        <v>6035000</v>
      </c>
      <c r="N73" s="5">
        <f t="shared" si="55"/>
        <v>7140000</v>
      </c>
      <c r="O73" s="5">
        <f t="shared" si="55"/>
        <v>8047500</v>
      </c>
      <c r="P73" s="5">
        <f t="shared" si="55"/>
        <v>8168500</v>
      </c>
      <c r="Q73" s="5">
        <f t="shared" si="55"/>
        <v>12218500</v>
      </c>
      <c r="R73" s="5">
        <f t="shared" si="55"/>
        <v>11028000</v>
      </c>
      <c r="S73" s="5">
        <f t="shared" si="55"/>
        <v>11754000</v>
      </c>
      <c r="T73" s="5">
        <f t="shared" si="55"/>
        <v>11875000</v>
      </c>
      <c r="U73" s="5">
        <f t="shared" si="55"/>
        <v>13161500</v>
      </c>
      <c r="V73" s="7">
        <f t="shared" si="55"/>
        <v>13282500</v>
      </c>
      <c r="W73" s="80">
        <f t="shared" si="5"/>
        <v>114838500</v>
      </c>
      <c r="X73" s="43">
        <f t="shared" ref="X73:AI73" si="56">SUM(X12:X72)</f>
        <v>30277000</v>
      </c>
      <c r="Y73" s="5">
        <f t="shared" si="56"/>
        <v>20740000</v>
      </c>
      <c r="Z73" s="5">
        <f t="shared" si="56"/>
        <v>21224000</v>
      </c>
      <c r="AA73" s="5">
        <f t="shared" si="56"/>
        <v>21708000</v>
      </c>
      <c r="AB73" s="5">
        <f t="shared" si="56"/>
        <v>21708000</v>
      </c>
      <c r="AC73" s="5">
        <f t="shared" si="56"/>
        <v>21708000</v>
      </c>
      <c r="AD73" s="5">
        <f t="shared" si="56"/>
        <v>43380000</v>
      </c>
      <c r="AE73" s="5">
        <f t="shared" si="56"/>
        <v>21708000</v>
      </c>
      <c r="AF73" s="5">
        <f t="shared" si="56"/>
        <v>21708000</v>
      </c>
      <c r="AG73" s="5">
        <f t="shared" si="56"/>
        <v>21708000</v>
      </c>
      <c r="AH73" s="5">
        <f t="shared" si="56"/>
        <v>25822000</v>
      </c>
      <c r="AI73" s="7">
        <f t="shared" si="56"/>
        <v>25822000</v>
      </c>
      <c r="AJ73" s="58">
        <f t="shared" si="38"/>
        <v>297513000</v>
      </c>
      <c r="AK73" s="43">
        <f t="shared" ref="AK73:AV73" si="57">SUM(AK12:AK72)</f>
        <v>61902000</v>
      </c>
      <c r="AL73" s="5">
        <f t="shared" si="57"/>
        <v>34550000</v>
      </c>
      <c r="AM73" s="5">
        <f t="shared" si="57"/>
        <v>37454000</v>
      </c>
      <c r="AN73" s="5">
        <f t="shared" si="57"/>
        <v>37454000</v>
      </c>
      <c r="AO73" s="5">
        <f t="shared" si="57"/>
        <v>37454000</v>
      </c>
      <c r="AP73" s="5">
        <f t="shared" si="57"/>
        <v>37454000</v>
      </c>
      <c r="AQ73" s="5">
        <f t="shared" si="57"/>
        <v>93191600</v>
      </c>
      <c r="AR73" s="5">
        <f t="shared" si="57"/>
        <v>37454000</v>
      </c>
      <c r="AS73" s="5">
        <f t="shared" si="57"/>
        <v>37454000</v>
      </c>
      <c r="AT73" s="5">
        <f t="shared" si="57"/>
        <v>38059000</v>
      </c>
      <c r="AU73" s="5">
        <f t="shared" si="57"/>
        <v>38059000</v>
      </c>
      <c r="AV73" s="5">
        <f t="shared" si="57"/>
        <v>38059000</v>
      </c>
      <c r="AW73" s="58">
        <f>SUM(AK73:AV73)</f>
        <v>528544600</v>
      </c>
    </row>
    <row r="74" spans="1:49" ht="13.8" thickBot="1" x14ac:dyDescent="0.3">
      <c r="B74" s="28" t="s">
        <v>30</v>
      </c>
      <c r="C74" s="23">
        <f>C6-C73</f>
        <v>-46150000</v>
      </c>
      <c r="D74" s="23">
        <f t="shared" ref="D74:I74" si="58">D9-D73</f>
        <v>-900000</v>
      </c>
      <c r="E74" s="23">
        <f t="shared" si="58"/>
        <v>-900000</v>
      </c>
      <c r="F74" s="23">
        <f t="shared" si="58"/>
        <v>-900000</v>
      </c>
      <c r="G74" s="23">
        <f t="shared" si="58"/>
        <v>-900000</v>
      </c>
      <c r="H74" s="23">
        <f t="shared" si="58"/>
        <v>-900000</v>
      </c>
      <c r="I74" s="87">
        <f t="shared" si="58"/>
        <v>-900000</v>
      </c>
      <c r="J74" s="100">
        <f t="shared" si="3"/>
        <v>-51550000</v>
      </c>
      <c r="K74" s="97">
        <f t="shared" ref="K74:V74" si="59">K9-K73</f>
        <v>5157000</v>
      </c>
      <c r="L74" s="52">
        <f t="shared" si="59"/>
        <v>8965000</v>
      </c>
      <c r="M74" s="52">
        <f t="shared" si="59"/>
        <v>8965000</v>
      </c>
      <c r="N74" s="52">
        <f t="shared" si="59"/>
        <v>7860000</v>
      </c>
      <c r="O74" s="52">
        <f t="shared" si="59"/>
        <v>14452500</v>
      </c>
      <c r="P74" s="52">
        <f t="shared" si="59"/>
        <v>14331500</v>
      </c>
      <c r="Q74" s="52">
        <f t="shared" si="59"/>
        <v>10281500</v>
      </c>
      <c r="R74" s="52">
        <f t="shared" si="59"/>
        <v>26472000</v>
      </c>
      <c r="S74" s="52">
        <f t="shared" si="59"/>
        <v>25746000</v>
      </c>
      <c r="T74" s="52">
        <f t="shared" si="59"/>
        <v>25625000</v>
      </c>
      <c r="U74" s="52">
        <f t="shared" si="59"/>
        <v>39338500</v>
      </c>
      <c r="V74" s="53">
        <f t="shared" si="59"/>
        <v>39217500</v>
      </c>
      <c r="W74" s="83">
        <f>SUM(K74:V74)</f>
        <v>226411500</v>
      </c>
      <c r="X74" s="51">
        <f t="shared" ref="X74:AI74" si="60">X9-X73</f>
        <v>54923000</v>
      </c>
      <c r="Y74" s="52">
        <f t="shared" si="60"/>
        <v>67860000</v>
      </c>
      <c r="Z74" s="52">
        <f t="shared" si="60"/>
        <v>67376000</v>
      </c>
      <c r="AA74" s="52">
        <f t="shared" si="60"/>
        <v>66892000</v>
      </c>
      <c r="AB74" s="52">
        <f t="shared" si="60"/>
        <v>73692000</v>
      </c>
      <c r="AC74" s="52">
        <f t="shared" si="60"/>
        <v>73692000</v>
      </c>
      <c r="AD74" s="52">
        <f t="shared" si="60"/>
        <v>52020000</v>
      </c>
      <c r="AE74" s="52">
        <f t="shared" si="60"/>
        <v>87292000</v>
      </c>
      <c r="AF74" s="52">
        <f t="shared" si="60"/>
        <v>87292000</v>
      </c>
      <c r="AG74" s="52">
        <f t="shared" si="60"/>
        <v>87292000</v>
      </c>
      <c r="AH74" s="52">
        <f t="shared" si="60"/>
        <v>119278000</v>
      </c>
      <c r="AI74" s="53">
        <f t="shared" si="60"/>
        <v>119278000</v>
      </c>
      <c r="AJ74" s="59">
        <f t="shared" si="38"/>
        <v>956887000</v>
      </c>
      <c r="AK74" s="51">
        <f t="shared" ref="AK74:AV74" si="61">AK9-AK73</f>
        <v>143758000</v>
      </c>
      <c r="AL74" s="52">
        <f t="shared" si="61"/>
        <v>188830000</v>
      </c>
      <c r="AM74" s="52">
        <f t="shared" si="61"/>
        <v>193426000</v>
      </c>
      <c r="AN74" s="52">
        <f t="shared" si="61"/>
        <v>200926000</v>
      </c>
      <c r="AO74" s="52">
        <f t="shared" si="61"/>
        <v>206366000</v>
      </c>
      <c r="AP74" s="52">
        <f t="shared" si="61"/>
        <v>213866000</v>
      </c>
      <c r="AQ74" s="52">
        <f t="shared" si="61"/>
        <v>158128400</v>
      </c>
      <c r="AR74" s="52">
        <f t="shared" si="61"/>
        <v>224746000</v>
      </c>
      <c r="AS74" s="52">
        <f t="shared" si="61"/>
        <v>224746000</v>
      </c>
      <c r="AT74" s="52">
        <f t="shared" si="61"/>
        <v>224141000</v>
      </c>
      <c r="AU74" s="52">
        <f t="shared" si="61"/>
        <v>260521000</v>
      </c>
      <c r="AV74" s="52">
        <f t="shared" si="61"/>
        <v>260521000</v>
      </c>
      <c r="AW74" s="59">
        <f>SUM(AK74:AV74)</f>
        <v>2499975400</v>
      </c>
    </row>
    <row r="75" spans="1:49" ht="13.2" x14ac:dyDescent="0.25">
      <c r="C75" s="1"/>
      <c r="W75" s="41"/>
      <c r="X75" s="24"/>
      <c r="Y75" s="25"/>
      <c r="AK75" s="24"/>
      <c r="AL75" s="25"/>
    </row>
    <row r="76" spans="1:49" ht="13.2" x14ac:dyDescent="0.25">
      <c r="B76" s="38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R76" s="1"/>
      <c r="S76" s="1"/>
      <c r="T76" s="1"/>
      <c r="W76" s="41"/>
    </row>
    <row r="77" spans="1:49" ht="13.2" x14ac:dyDescent="0.25">
      <c r="B77" s="38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R77" s="1"/>
      <c r="S77" s="1"/>
      <c r="T77" s="1"/>
      <c r="W77" s="41"/>
    </row>
    <row r="78" spans="1:49" ht="13.2" x14ac:dyDescent="0.25">
      <c r="B78" s="38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R78" s="1"/>
      <c r="S78" s="1"/>
      <c r="T78" s="1"/>
      <c r="W78" s="41"/>
      <c r="X78" s="1"/>
      <c r="AK78" s="1"/>
    </row>
    <row r="79" spans="1:49" ht="13.2" x14ac:dyDescent="0.25">
      <c r="B79" s="38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R79" s="1"/>
      <c r="S79" s="1"/>
      <c r="T79" s="1"/>
      <c r="W79" s="41"/>
      <c r="X79" s="1"/>
      <c r="AK79" s="1"/>
    </row>
    <row r="80" spans="1:49" ht="13.2" x14ac:dyDescent="0.25">
      <c r="B80" s="38"/>
      <c r="C80" s="1"/>
      <c r="D80" s="1"/>
      <c r="E80" s="1"/>
      <c r="F80" s="1"/>
      <c r="G80" s="1"/>
      <c r="H80" s="1"/>
      <c r="I80" s="1"/>
      <c r="J80" s="26"/>
      <c r="K80" s="26"/>
      <c r="L80" s="1"/>
      <c r="M80" s="1"/>
      <c r="N80" s="1"/>
      <c r="O80" s="1"/>
      <c r="W80" s="41"/>
      <c r="Y80" s="1"/>
      <c r="AL80" s="1"/>
    </row>
    <row r="81" spans="2:23" ht="13.2" x14ac:dyDescent="0.25">
      <c r="B81" s="38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W81" s="41"/>
    </row>
    <row r="82" spans="2:23" ht="13.2" x14ac:dyDescent="0.25">
      <c r="C82" s="1"/>
      <c r="W82" s="41"/>
    </row>
    <row r="83" spans="2:23" ht="13.2" x14ac:dyDescent="0.25">
      <c r="C83" s="1"/>
      <c r="W83" s="41"/>
    </row>
    <row r="84" spans="2:23" ht="13.2" x14ac:dyDescent="0.25">
      <c r="C84" s="1"/>
      <c r="W84" s="41"/>
    </row>
    <row r="85" spans="2:23" ht="13.2" x14ac:dyDescent="0.25">
      <c r="C85" s="1"/>
      <c r="W85" s="41"/>
    </row>
    <row r="86" spans="2:23" ht="13.2" x14ac:dyDescent="0.25">
      <c r="C86" s="1"/>
      <c r="W86" s="41"/>
    </row>
    <row r="87" spans="2:23" ht="13.2" x14ac:dyDescent="0.25">
      <c r="C87" s="1"/>
      <c r="W87" s="41"/>
    </row>
    <row r="88" spans="2:23" ht="13.2" x14ac:dyDescent="0.25">
      <c r="C88" s="1"/>
      <c r="W88" s="41"/>
    </row>
    <row r="89" spans="2:23" ht="13.2" x14ac:dyDescent="0.25">
      <c r="C89" s="1"/>
      <c r="W89" s="41"/>
    </row>
    <row r="90" spans="2:23" ht="13.2" x14ac:dyDescent="0.25">
      <c r="C90" s="1"/>
      <c r="W90" s="41"/>
    </row>
    <row r="91" spans="2:23" ht="13.2" x14ac:dyDescent="0.25">
      <c r="C91" s="1"/>
      <c r="W91" s="41"/>
    </row>
    <row r="92" spans="2:23" ht="13.2" x14ac:dyDescent="0.25">
      <c r="C92" s="1"/>
      <c r="W92" s="41"/>
    </row>
    <row r="93" spans="2:23" ht="13.2" x14ac:dyDescent="0.25">
      <c r="C93" s="1"/>
      <c r="W93" s="41"/>
    </row>
    <row r="94" spans="2:23" ht="13.2" x14ac:dyDescent="0.25">
      <c r="C94" s="1"/>
      <c r="W94" s="41"/>
    </row>
    <row r="95" spans="2:23" ht="13.2" x14ac:dyDescent="0.25">
      <c r="C95" s="1"/>
      <c r="W95" s="41"/>
    </row>
    <row r="96" spans="2:23" ht="13.2" x14ac:dyDescent="0.25">
      <c r="C96" s="1"/>
      <c r="W96" s="41"/>
    </row>
    <row r="97" spans="3:23" ht="13.2" x14ac:dyDescent="0.25">
      <c r="C97" s="1"/>
      <c r="W97" s="41"/>
    </row>
    <row r="98" spans="3:23" ht="13.2" x14ac:dyDescent="0.25">
      <c r="C98" s="1"/>
      <c r="W98" s="41"/>
    </row>
    <row r="99" spans="3:23" ht="13.2" x14ac:dyDescent="0.25">
      <c r="C99" s="1"/>
      <c r="W99" s="41"/>
    </row>
    <row r="100" spans="3:23" ht="13.2" x14ac:dyDescent="0.25">
      <c r="C100" s="1"/>
      <c r="W100" s="41"/>
    </row>
    <row r="101" spans="3:23" ht="13.2" x14ac:dyDescent="0.25">
      <c r="C101" s="1"/>
      <c r="W101" s="41"/>
    </row>
    <row r="102" spans="3:23" ht="13.2" x14ac:dyDescent="0.25">
      <c r="C102" s="1"/>
      <c r="W102" s="41"/>
    </row>
    <row r="103" spans="3:23" ht="13.2" x14ac:dyDescent="0.25">
      <c r="C103" s="1"/>
      <c r="W103" s="41"/>
    </row>
    <row r="104" spans="3:23" ht="13.2" x14ac:dyDescent="0.25">
      <c r="C104" s="1"/>
      <c r="W104" s="41"/>
    </row>
    <row r="105" spans="3:23" ht="13.2" x14ac:dyDescent="0.25">
      <c r="C105" s="1"/>
      <c r="W105" s="41"/>
    </row>
    <row r="106" spans="3:23" ht="13.2" x14ac:dyDescent="0.25">
      <c r="C106" s="1"/>
      <c r="W106" s="41"/>
    </row>
    <row r="107" spans="3:23" ht="13.2" x14ac:dyDescent="0.25">
      <c r="C107" s="1"/>
      <c r="W107" s="41"/>
    </row>
    <row r="108" spans="3:23" ht="13.2" x14ac:dyDescent="0.25">
      <c r="C108" s="1"/>
      <c r="W108" s="41"/>
    </row>
    <row r="109" spans="3:23" ht="13.2" x14ac:dyDescent="0.25">
      <c r="C109" s="1"/>
      <c r="W109" s="41"/>
    </row>
    <row r="110" spans="3:23" ht="13.2" x14ac:dyDescent="0.25">
      <c r="C110" s="1"/>
      <c r="W110" s="41"/>
    </row>
    <row r="111" spans="3:23" ht="13.2" x14ac:dyDescent="0.25">
      <c r="C111" s="1"/>
      <c r="W111" s="41"/>
    </row>
    <row r="112" spans="3:23" ht="13.2" x14ac:dyDescent="0.25">
      <c r="C112" s="1"/>
      <c r="W112" s="41"/>
    </row>
    <row r="113" spans="3:23" ht="13.2" x14ac:dyDescent="0.25">
      <c r="C113" s="1"/>
      <c r="W113" s="41"/>
    </row>
    <row r="114" spans="3:23" ht="13.2" x14ac:dyDescent="0.25">
      <c r="C114" s="1"/>
      <c r="W114" s="41"/>
    </row>
    <row r="115" spans="3:23" ht="13.2" x14ac:dyDescent="0.25">
      <c r="C115" s="1"/>
      <c r="W115" s="41"/>
    </row>
    <row r="116" spans="3:23" ht="13.2" x14ac:dyDescent="0.25">
      <c r="C116" s="1"/>
      <c r="W116" s="41"/>
    </row>
    <row r="117" spans="3:23" ht="13.2" x14ac:dyDescent="0.25">
      <c r="C117" s="1"/>
      <c r="W117" s="41"/>
    </row>
    <row r="118" spans="3:23" ht="13.2" x14ac:dyDescent="0.25">
      <c r="C118" s="1"/>
      <c r="W118" s="41"/>
    </row>
    <row r="119" spans="3:23" ht="13.2" x14ac:dyDescent="0.25">
      <c r="C119" s="1"/>
      <c r="W119" s="41"/>
    </row>
    <row r="120" spans="3:23" ht="13.2" x14ac:dyDescent="0.25">
      <c r="C120" s="1"/>
      <c r="W120" s="41"/>
    </row>
    <row r="121" spans="3:23" ht="13.2" x14ac:dyDescent="0.25">
      <c r="C121" s="1"/>
      <c r="W121" s="41"/>
    </row>
    <row r="122" spans="3:23" ht="13.2" x14ac:dyDescent="0.25">
      <c r="C122" s="1"/>
      <c r="W122" s="41"/>
    </row>
    <row r="123" spans="3:23" ht="13.2" x14ac:dyDescent="0.25">
      <c r="C123" s="1"/>
      <c r="W123" s="41"/>
    </row>
    <row r="124" spans="3:23" ht="13.2" x14ac:dyDescent="0.25">
      <c r="C124" s="1"/>
      <c r="W124" s="41"/>
    </row>
    <row r="125" spans="3:23" ht="13.2" x14ac:dyDescent="0.25">
      <c r="C125" s="1"/>
      <c r="W125" s="41"/>
    </row>
    <row r="126" spans="3:23" ht="13.2" x14ac:dyDescent="0.25">
      <c r="C126" s="1"/>
      <c r="W126" s="41"/>
    </row>
    <row r="127" spans="3:23" ht="13.2" x14ac:dyDescent="0.25">
      <c r="C127" s="1"/>
      <c r="W127" s="41"/>
    </row>
    <row r="128" spans="3:23" ht="13.2" x14ac:dyDescent="0.25">
      <c r="C128" s="1"/>
      <c r="W128" s="41"/>
    </row>
    <row r="129" spans="3:23" ht="13.2" x14ac:dyDescent="0.25">
      <c r="C129" s="1"/>
      <c r="W129" s="41"/>
    </row>
    <row r="130" spans="3:23" ht="13.2" x14ac:dyDescent="0.25">
      <c r="C130" s="1"/>
      <c r="W130" s="41"/>
    </row>
    <row r="131" spans="3:23" ht="13.2" x14ac:dyDescent="0.25">
      <c r="C131" s="1"/>
      <c r="W131" s="41"/>
    </row>
    <row r="132" spans="3:23" ht="13.2" x14ac:dyDescent="0.25">
      <c r="C132" s="1"/>
      <c r="W132" s="41"/>
    </row>
    <row r="133" spans="3:23" ht="13.2" x14ac:dyDescent="0.25">
      <c r="C133" s="1"/>
      <c r="W133" s="41"/>
    </row>
    <row r="134" spans="3:23" ht="13.2" x14ac:dyDescent="0.25">
      <c r="C134" s="1"/>
      <c r="W134" s="41"/>
    </row>
    <row r="135" spans="3:23" ht="13.2" x14ac:dyDescent="0.25">
      <c r="C135" s="1"/>
      <c r="W135" s="41"/>
    </row>
    <row r="136" spans="3:23" ht="13.2" x14ac:dyDescent="0.25">
      <c r="C136" s="1"/>
      <c r="W136" s="41"/>
    </row>
    <row r="137" spans="3:23" ht="13.2" x14ac:dyDescent="0.25">
      <c r="C137" s="1"/>
      <c r="W137" s="41"/>
    </row>
    <row r="138" spans="3:23" ht="13.2" x14ac:dyDescent="0.25">
      <c r="C138" s="1"/>
      <c r="W138" s="41"/>
    </row>
    <row r="139" spans="3:23" ht="13.2" x14ac:dyDescent="0.25">
      <c r="C139" s="1"/>
      <c r="W139" s="41"/>
    </row>
    <row r="140" spans="3:23" ht="13.2" x14ac:dyDescent="0.25">
      <c r="C140" s="1"/>
      <c r="W140" s="41"/>
    </row>
    <row r="141" spans="3:23" ht="13.2" x14ac:dyDescent="0.25">
      <c r="C141" s="1"/>
      <c r="W141" s="41"/>
    </row>
    <row r="142" spans="3:23" ht="13.2" x14ac:dyDescent="0.25">
      <c r="C142" s="1"/>
      <c r="W142" s="41"/>
    </row>
    <row r="143" spans="3:23" ht="13.2" x14ac:dyDescent="0.25">
      <c r="C143" s="1"/>
      <c r="W143" s="41"/>
    </row>
    <row r="144" spans="3:23" ht="13.2" x14ac:dyDescent="0.25">
      <c r="C144" s="1"/>
      <c r="W144" s="41"/>
    </row>
    <row r="145" spans="3:23" ht="13.2" x14ac:dyDescent="0.25">
      <c r="C145" s="1"/>
      <c r="W145" s="41"/>
    </row>
    <row r="146" spans="3:23" ht="13.2" x14ac:dyDescent="0.25">
      <c r="C146" s="1"/>
      <c r="W146" s="41"/>
    </row>
    <row r="147" spans="3:23" ht="13.2" x14ac:dyDescent="0.25">
      <c r="C147" s="1"/>
      <c r="W147" s="41"/>
    </row>
    <row r="148" spans="3:23" ht="13.2" x14ac:dyDescent="0.25">
      <c r="C148" s="1"/>
      <c r="W148" s="41"/>
    </row>
    <row r="149" spans="3:23" ht="13.2" x14ac:dyDescent="0.25">
      <c r="C149" s="1"/>
      <c r="W149" s="41"/>
    </row>
    <row r="150" spans="3:23" ht="13.2" x14ac:dyDescent="0.25">
      <c r="C150" s="1"/>
      <c r="W150" s="41"/>
    </row>
    <row r="151" spans="3:23" ht="13.2" x14ac:dyDescent="0.25">
      <c r="C151" s="1"/>
      <c r="W151" s="41"/>
    </row>
    <row r="152" spans="3:23" ht="13.2" x14ac:dyDescent="0.25">
      <c r="C152" s="1"/>
      <c r="W152" s="41"/>
    </row>
    <row r="153" spans="3:23" ht="13.2" x14ac:dyDescent="0.25">
      <c r="C153" s="1"/>
      <c r="W153" s="41"/>
    </row>
    <row r="154" spans="3:23" ht="13.2" x14ac:dyDescent="0.25">
      <c r="C154" s="1"/>
      <c r="W154" s="41"/>
    </row>
    <row r="155" spans="3:23" ht="13.2" x14ac:dyDescent="0.25">
      <c r="C155" s="1"/>
      <c r="W155" s="41"/>
    </row>
    <row r="156" spans="3:23" ht="13.2" x14ac:dyDescent="0.25">
      <c r="C156" s="1"/>
      <c r="W156" s="41"/>
    </row>
    <row r="157" spans="3:23" ht="13.2" x14ac:dyDescent="0.25">
      <c r="C157" s="1"/>
      <c r="W157" s="41"/>
    </row>
    <row r="158" spans="3:23" ht="13.2" x14ac:dyDescent="0.25">
      <c r="C158" s="1"/>
      <c r="W158" s="41"/>
    </row>
    <row r="159" spans="3:23" ht="13.2" x14ac:dyDescent="0.25">
      <c r="C159" s="1"/>
      <c r="W159" s="41"/>
    </row>
    <row r="160" spans="3:23" ht="13.2" x14ac:dyDescent="0.25">
      <c r="C160" s="1"/>
      <c r="W160" s="41"/>
    </row>
    <row r="161" spans="3:23" ht="13.2" x14ac:dyDescent="0.25">
      <c r="C161" s="1"/>
      <c r="W161" s="41"/>
    </row>
    <row r="162" spans="3:23" ht="13.2" x14ac:dyDescent="0.25">
      <c r="C162" s="1"/>
      <c r="W162" s="41"/>
    </row>
    <row r="163" spans="3:23" ht="13.2" x14ac:dyDescent="0.25">
      <c r="C163" s="1"/>
      <c r="W163" s="41"/>
    </row>
    <row r="164" spans="3:23" ht="13.2" x14ac:dyDescent="0.25">
      <c r="C164" s="1"/>
      <c r="W164" s="41"/>
    </row>
    <row r="165" spans="3:23" ht="13.2" x14ac:dyDescent="0.25">
      <c r="C165" s="1"/>
      <c r="W165" s="41"/>
    </row>
    <row r="166" spans="3:23" ht="13.2" x14ac:dyDescent="0.25">
      <c r="C166" s="1"/>
      <c r="W166" s="41"/>
    </row>
    <row r="167" spans="3:23" ht="13.2" x14ac:dyDescent="0.25">
      <c r="C167" s="1"/>
      <c r="W167" s="41"/>
    </row>
    <row r="168" spans="3:23" ht="13.2" x14ac:dyDescent="0.25">
      <c r="C168" s="1"/>
      <c r="W168" s="41"/>
    </row>
    <row r="169" spans="3:23" ht="13.2" x14ac:dyDescent="0.25">
      <c r="C169" s="1"/>
      <c r="W169" s="41"/>
    </row>
    <row r="170" spans="3:23" ht="13.2" x14ac:dyDescent="0.25">
      <c r="C170" s="1"/>
      <c r="W170" s="41"/>
    </row>
    <row r="171" spans="3:23" ht="13.2" x14ac:dyDescent="0.25">
      <c r="C171" s="1"/>
      <c r="W171" s="41"/>
    </row>
    <row r="172" spans="3:23" ht="13.2" x14ac:dyDescent="0.25">
      <c r="C172" s="1"/>
      <c r="W172" s="41"/>
    </row>
    <row r="173" spans="3:23" ht="13.2" x14ac:dyDescent="0.25">
      <c r="C173" s="1"/>
      <c r="W173" s="41"/>
    </row>
    <row r="174" spans="3:23" ht="13.2" x14ac:dyDescent="0.25">
      <c r="C174" s="1"/>
      <c r="W174" s="41"/>
    </row>
    <row r="175" spans="3:23" ht="13.2" x14ac:dyDescent="0.25">
      <c r="C175" s="1"/>
      <c r="W175" s="41"/>
    </row>
    <row r="176" spans="3:23" ht="13.2" x14ac:dyDescent="0.25">
      <c r="C176" s="1"/>
      <c r="W176" s="41"/>
    </row>
    <row r="177" spans="3:23" ht="13.2" x14ac:dyDescent="0.25">
      <c r="C177" s="1"/>
      <c r="W177" s="41"/>
    </row>
    <row r="178" spans="3:23" ht="13.2" x14ac:dyDescent="0.25">
      <c r="C178" s="1"/>
      <c r="W178" s="41"/>
    </row>
    <row r="179" spans="3:23" ht="13.2" x14ac:dyDescent="0.25">
      <c r="C179" s="1"/>
      <c r="W179" s="41"/>
    </row>
    <row r="180" spans="3:23" ht="13.2" x14ac:dyDescent="0.25">
      <c r="C180" s="1"/>
      <c r="W180" s="41"/>
    </row>
    <row r="181" spans="3:23" ht="13.2" x14ac:dyDescent="0.25">
      <c r="C181" s="1"/>
      <c r="W181" s="41"/>
    </row>
    <row r="182" spans="3:23" ht="13.2" x14ac:dyDescent="0.25">
      <c r="C182" s="1"/>
      <c r="W182" s="41"/>
    </row>
    <row r="183" spans="3:23" ht="13.2" x14ac:dyDescent="0.25">
      <c r="C183" s="1"/>
      <c r="W183" s="41"/>
    </row>
    <row r="184" spans="3:23" ht="13.2" x14ac:dyDescent="0.25">
      <c r="C184" s="1"/>
      <c r="W184" s="41"/>
    </row>
    <row r="185" spans="3:23" ht="13.2" x14ac:dyDescent="0.25">
      <c r="C185" s="1"/>
      <c r="W185" s="41"/>
    </row>
    <row r="186" spans="3:23" ht="13.2" x14ac:dyDescent="0.25">
      <c r="C186" s="1"/>
      <c r="W186" s="41"/>
    </row>
    <row r="187" spans="3:23" ht="13.2" x14ac:dyDescent="0.25">
      <c r="C187" s="1"/>
      <c r="W187" s="41"/>
    </row>
    <row r="188" spans="3:23" ht="13.2" x14ac:dyDescent="0.25">
      <c r="C188" s="1"/>
      <c r="W188" s="41"/>
    </row>
    <row r="189" spans="3:23" ht="13.2" x14ac:dyDescent="0.25">
      <c r="C189" s="1"/>
      <c r="W189" s="41"/>
    </row>
    <row r="190" spans="3:23" ht="13.2" x14ac:dyDescent="0.25">
      <c r="C190" s="1"/>
      <c r="W190" s="41"/>
    </row>
    <row r="191" spans="3:23" ht="13.2" x14ac:dyDescent="0.25">
      <c r="C191" s="1"/>
      <c r="W191" s="41"/>
    </row>
    <row r="192" spans="3:23" ht="13.2" x14ac:dyDescent="0.25">
      <c r="C192" s="1"/>
      <c r="W192" s="41"/>
    </row>
    <row r="193" spans="3:23" ht="13.2" x14ac:dyDescent="0.25">
      <c r="C193" s="1"/>
      <c r="W193" s="41"/>
    </row>
    <row r="194" spans="3:23" ht="13.2" x14ac:dyDescent="0.25">
      <c r="C194" s="1"/>
      <c r="W194" s="41"/>
    </row>
    <row r="195" spans="3:23" ht="13.2" x14ac:dyDescent="0.25">
      <c r="C195" s="1"/>
      <c r="W195" s="41"/>
    </row>
    <row r="196" spans="3:23" ht="13.2" x14ac:dyDescent="0.25">
      <c r="C196" s="1"/>
      <c r="W196" s="41"/>
    </row>
    <row r="197" spans="3:23" ht="13.2" x14ac:dyDescent="0.25">
      <c r="C197" s="1"/>
      <c r="W197" s="41"/>
    </row>
    <row r="198" spans="3:23" ht="13.2" x14ac:dyDescent="0.25">
      <c r="C198" s="1"/>
      <c r="W198" s="41"/>
    </row>
    <row r="199" spans="3:23" ht="13.2" x14ac:dyDescent="0.25">
      <c r="C199" s="1"/>
      <c r="W199" s="41"/>
    </row>
    <row r="200" spans="3:23" ht="13.2" x14ac:dyDescent="0.25">
      <c r="C200" s="1"/>
      <c r="W200" s="41"/>
    </row>
    <row r="201" spans="3:23" ht="13.2" x14ac:dyDescent="0.25">
      <c r="C201" s="1"/>
      <c r="W201" s="41"/>
    </row>
    <row r="202" spans="3:23" ht="13.2" x14ac:dyDescent="0.25">
      <c r="C202" s="1"/>
      <c r="W202" s="41"/>
    </row>
    <row r="203" spans="3:23" ht="13.2" x14ac:dyDescent="0.25">
      <c r="C203" s="1"/>
      <c r="W203" s="41"/>
    </row>
    <row r="204" spans="3:23" ht="13.2" x14ac:dyDescent="0.25">
      <c r="C204" s="1"/>
      <c r="W204" s="41"/>
    </row>
    <row r="205" spans="3:23" ht="13.2" x14ac:dyDescent="0.25">
      <c r="C205" s="1"/>
      <c r="W205" s="41"/>
    </row>
    <row r="206" spans="3:23" ht="13.2" x14ac:dyDescent="0.25">
      <c r="C206" s="1"/>
      <c r="W206" s="41"/>
    </row>
    <row r="207" spans="3:23" ht="13.2" x14ac:dyDescent="0.25">
      <c r="C207" s="1"/>
      <c r="W207" s="41"/>
    </row>
    <row r="208" spans="3:23" ht="13.2" x14ac:dyDescent="0.25">
      <c r="C208" s="1"/>
      <c r="W208" s="41"/>
    </row>
    <row r="209" spans="3:23" ht="13.2" x14ac:dyDescent="0.25">
      <c r="C209" s="1"/>
      <c r="W209" s="41"/>
    </row>
    <row r="210" spans="3:23" ht="13.2" x14ac:dyDescent="0.25">
      <c r="C210" s="1"/>
      <c r="W210" s="41"/>
    </row>
    <row r="211" spans="3:23" ht="13.2" x14ac:dyDescent="0.25">
      <c r="C211" s="1"/>
      <c r="W211" s="41"/>
    </row>
    <row r="212" spans="3:23" ht="13.2" x14ac:dyDescent="0.25">
      <c r="C212" s="1"/>
      <c r="W212" s="41"/>
    </row>
    <row r="213" spans="3:23" ht="13.2" x14ac:dyDescent="0.25">
      <c r="C213" s="1"/>
      <c r="W213" s="41"/>
    </row>
    <row r="214" spans="3:23" ht="13.2" x14ac:dyDescent="0.25">
      <c r="C214" s="1"/>
      <c r="W214" s="41"/>
    </row>
    <row r="215" spans="3:23" ht="13.2" x14ac:dyDescent="0.25">
      <c r="C215" s="1"/>
      <c r="W215" s="41"/>
    </row>
    <row r="216" spans="3:23" ht="13.2" x14ac:dyDescent="0.25">
      <c r="C216" s="1"/>
      <c r="W216" s="41"/>
    </row>
    <row r="217" spans="3:23" ht="13.2" x14ac:dyDescent="0.25">
      <c r="C217" s="1"/>
      <c r="W217" s="41"/>
    </row>
    <row r="218" spans="3:23" ht="13.2" x14ac:dyDescent="0.25">
      <c r="C218" s="1"/>
      <c r="W218" s="41"/>
    </row>
    <row r="219" spans="3:23" ht="13.2" x14ac:dyDescent="0.25">
      <c r="C219" s="1"/>
      <c r="W219" s="41"/>
    </row>
    <row r="220" spans="3:23" ht="13.2" x14ac:dyDescent="0.25">
      <c r="C220" s="1"/>
      <c r="W220" s="41"/>
    </row>
    <row r="221" spans="3:23" ht="13.2" x14ac:dyDescent="0.25">
      <c r="C221" s="1"/>
      <c r="W221" s="41"/>
    </row>
    <row r="222" spans="3:23" ht="13.2" x14ac:dyDescent="0.25">
      <c r="C222" s="1"/>
      <c r="W222" s="41"/>
    </row>
    <row r="223" spans="3:23" ht="13.2" x14ac:dyDescent="0.25">
      <c r="C223" s="1"/>
      <c r="W223" s="41"/>
    </row>
    <row r="224" spans="3:23" ht="13.2" x14ac:dyDescent="0.25">
      <c r="C224" s="1"/>
      <c r="W224" s="41"/>
    </row>
    <row r="225" spans="3:23" ht="13.2" x14ac:dyDescent="0.25">
      <c r="C225" s="1"/>
      <c r="W225" s="41"/>
    </row>
    <row r="226" spans="3:23" ht="13.2" x14ac:dyDescent="0.25">
      <c r="C226" s="1"/>
      <c r="W226" s="41"/>
    </row>
    <row r="227" spans="3:23" ht="13.2" x14ac:dyDescent="0.25">
      <c r="C227" s="1"/>
      <c r="W227" s="41"/>
    </row>
    <row r="228" spans="3:23" ht="13.2" x14ac:dyDescent="0.25">
      <c r="C228" s="1"/>
      <c r="W228" s="41"/>
    </row>
    <row r="229" spans="3:23" ht="13.2" x14ac:dyDescent="0.25">
      <c r="C229" s="1"/>
      <c r="W229" s="41"/>
    </row>
    <row r="230" spans="3:23" ht="13.2" x14ac:dyDescent="0.25">
      <c r="C230" s="1"/>
      <c r="W230" s="41"/>
    </row>
    <row r="231" spans="3:23" ht="13.2" x14ac:dyDescent="0.25">
      <c r="C231" s="1"/>
      <c r="W231" s="41"/>
    </row>
    <row r="232" spans="3:23" ht="13.2" x14ac:dyDescent="0.25">
      <c r="C232" s="1"/>
      <c r="W232" s="41"/>
    </row>
    <row r="233" spans="3:23" ht="13.2" x14ac:dyDescent="0.25">
      <c r="C233" s="1"/>
      <c r="W233" s="41"/>
    </row>
    <row r="234" spans="3:23" ht="13.2" x14ac:dyDescent="0.25">
      <c r="C234" s="1"/>
      <c r="W234" s="41"/>
    </row>
    <row r="235" spans="3:23" ht="13.2" x14ac:dyDescent="0.25">
      <c r="C235" s="1"/>
      <c r="W235" s="41"/>
    </row>
    <row r="236" spans="3:23" ht="13.2" x14ac:dyDescent="0.25">
      <c r="C236" s="1"/>
      <c r="W236" s="41"/>
    </row>
    <row r="237" spans="3:23" ht="13.2" x14ac:dyDescent="0.25">
      <c r="C237" s="1"/>
      <c r="W237" s="41"/>
    </row>
    <row r="238" spans="3:23" ht="13.2" x14ac:dyDescent="0.25">
      <c r="C238" s="1"/>
      <c r="W238" s="41"/>
    </row>
    <row r="239" spans="3:23" ht="13.2" x14ac:dyDescent="0.25">
      <c r="C239" s="1"/>
      <c r="W239" s="41"/>
    </row>
    <row r="240" spans="3:23" ht="13.2" x14ac:dyDescent="0.25">
      <c r="C240" s="1"/>
      <c r="W240" s="41"/>
    </row>
    <row r="241" spans="3:23" ht="13.2" x14ac:dyDescent="0.25">
      <c r="C241" s="1"/>
      <c r="W241" s="41"/>
    </row>
    <row r="242" spans="3:23" ht="13.2" x14ac:dyDescent="0.25">
      <c r="C242" s="1"/>
      <c r="W242" s="41"/>
    </row>
    <row r="243" spans="3:23" ht="13.2" x14ac:dyDescent="0.25">
      <c r="C243" s="1"/>
      <c r="W243" s="41"/>
    </row>
    <row r="244" spans="3:23" ht="13.2" x14ac:dyDescent="0.25">
      <c r="C244" s="1"/>
      <c r="W244" s="41"/>
    </row>
    <row r="245" spans="3:23" ht="13.2" x14ac:dyDescent="0.25">
      <c r="C245" s="1"/>
      <c r="W245" s="41"/>
    </row>
    <row r="246" spans="3:23" ht="13.2" x14ac:dyDescent="0.25">
      <c r="C246" s="1"/>
      <c r="W246" s="41"/>
    </row>
    <row r="247" spans="3:23" ht="13.2" x14ac:dyDescent="0.25">
      <c r="C247" s="1"/>
      <c r="W247" s="41"/>
    </row>
    <row r="248" spans="3:23" ht="13.2" x14ac:dyDescent="0.25">
      <c r="C248" s="1"/>
      <c r="W248" s="41"/>
    </row>
    <row r="249" spans="3:23" ht="13.2" x14ac:dyDescent="0.25">
      <c r="C249" s="1"/>
      <c r="W249" s="41"/>
    </row>
    <row r="250" spans="3:23" ht="13.2" x14ac:dyDescent="0.25">
      <c r="C250" s="1"/>
      <c r="W250" s="41"/>
    </row>
    <row r="251" spans="3:23" ht="13.2" x14ac:dyDescent="0.25">
      <c r="C251" s="1"/>
      <c r="W251" s="41"/>
    </row>
    <row r="252" spans="3:23" ht="13.2" x14ac:dyDescent="0.25">
      <c r="C252" s="1"/>
      <c r="W252" s="41"/>
    </row>
    <row r="253" spans="3:23" ht="13.2" x14ac:dyDescent="0.25">
      <c r="C253" s="1"/>
      <c r="W253" s="41"/>
    </row>
    <row r="254" spans="3:23" ht="13.2" x14ac:dyDescent="0.25">
      <c r="C254" s="1"/>
      <c r="W254" s="41"/>
    </row>
    <row r="255" spans="3:23" ht="13.2" x14ac:dyDescent="0.25">
      <c r="C255" s="1"/>
      <c r="W255" s="41"/>
    </row>
    <row r="256" spans="3:23" ht="13.2" x14ac:dyDescent="0.25">
      <c r="C256" s="1"/>
      <c r="W256" s="41"/>
    </row>
    <row r="257" spans="3:23" ht="13.2" x14ac:dyDescent="0.25">
      <c r="C257" s="1"/>
      <c r="W257" s="41"/>
    </row>
    <row r="258" spans="3:23" ht="13.2" x14ac:dyDescent="0.25">
      <c r="C258" s="1"/>
      <c r="W258" s="41"/>
    </row>
    <row r="259" spans="3:23" ht="13.2" x14ac:dyDescent="0.25">
      <c r="C259" s="1"/>
      <c r="W259" s="41"/>
    </row>
    <row r="260" spans="3:23" ht="13.2" x14ac:dyDescent="0.25">
      <c r="C260" s="1"/>
      <c r="W260" s="41"/>
    </row>
    <row r="261" spans="3:23" ht="13.2" x14ac:dyDescent="0.25">
      <c r="C261" s="1"/>
      <c r="W261" s="41"/>
    </row>
    <row r="262" spans="3:23" ht="13.2" x14ac:dyDescent="0.25">
      <c r="C262" s="1"/>
      <c r="W262" s="41"/>
    </row>
    <row r="263" spans="3:23" ht="13.2" x14ac:dyDescent="0.25">
      <c r="C263" s="1"/>
      <c r="W263" s="41"/>
    </row>
    <row r="264" spans="3:23" ht="13.2" x14ac:dyDescent="0.25">
      <c r="C264" s="1"/>
      <c r="W264" s="41"/>
    </row>
    <row r="265" spans="3:23" ht="13.2" x14ac:dyDescent="0.25">
      <c r="C265" s="1"/>
      <c r="W265" s="41"/>
    </row>
    <row r="266" spans="3:23" ht="13.2" x14ac:dyDescent="0.25">
      <c r="C266" s="1"/>
      <c r="W266" s="41"/>
    </row>
    <row r="267" spans="3:23" ht="13.2" x14ac:dyDescent="0.25">
      <c r="C267" s="1"/>
      <c r="W267" s="41"/>
    </row>
    <row r="268" spans="3:23" ht="13.2" x14ac:dyDescent="0.25">
      <c r="C268" s="1"/>
      <c r="W268" s="41"/>
    </row>
    <row r="269" spans="3:23" ht="13.2" x14ac:dyDescent="0.25">
      <c r="C269" s="1"/>
      <c r="W269" s="41"/>
    </row>
    <row r="270" spans="3:23" ht="13.2" x14ac:dyDescent="0.25">
      <c r="C270" s="1"/>
      <c r="W270" s="41"/>
    </row>
    <row r="271" spans="3:23" ht="13.2" x14ac:dyDescent="0.25">
      <c r="C271" s="1"/>
      <c r="W271" s="41"/>
    </row>
    <row r="272" spans="3:23" ht="13.2" x14ac:dyDescent="0.25">
      <c r="C272" s="1"/>
      <c r="W272" s="41"/>
    </row>
    <row r="273" spans="3:23" ht="13.2" x14ac:dyDescent="0.25">
      <c r="C273" s="1"/>
      <c r="W273" s="41"/>
    </row>
    <row r="274" spans="3:23" ht="13.2" x14ac:dyDescent="0.25">
      <c r="C274" s="1"/>
      <c r="W274" s="41"/>
    </row>
    <row r="275" spans="3:23" ht="13.2" x14ac:dyDescent="0.25">
      <c r="C275" s="1"/>
      <c r="W275" s="41"/>
    </row>
    <row r="276" spans="3:23" ht="13.2" x14ac:dyDescent="0.25">
      <c r="C276" s="1"/>
      <c r="W276" s="41"/>
    </row>
    <row r="277" spans="3:23" ht="13.2" x14ac:dyDescent="0.25">
      <c r="C277" s="1"/>
      <c r="W277" s="41"/>
    </row>
    <row r="278" spans="3:23" ht="13.2" x14ac:dyDescent="0.25">
      <c r="C278" s="1"/>
      <c r="W278" s="41"/>
    </row>
    <row r="279" spans="3:23" ht="13.2" x14ac:dyDescent="0.25">
      <c r="C279" s="1"/>
      <c r="W279" s="41"/>
    </row>
    <row r="280" spans="3:23" ht="13.2" x14ac:dyDescent="0.25">
      <c r="C280" s="1"/>
      <c r="W280" s="41"/>
    </row>
    <row r="281" spans="3:23" ht="13.2" x14ac:dyDescent="0.25">
      <c r="C281" s="1"/>
      <c r="W281" s="41"/>
    </row>
    <row r="282" spans="3:23" ht="13.2" x14ac:dyDescent="0.25">
      <c r="C282" s="1"/>
      <c r="W282" s="41"/>
    </row>
    <row r="283" spans="3:23" ht="13.2" x14ac:dyDescent="0.25">
      <c r="C283" s="1"/>
      <c r="W283" s="41"/>
    </row>
    <row r="284" spans="3:23" ht="13.2" x14ac:dyDescent="0.25">
      <c r="C284" s="1"/>
      <c r="W284" s="41"/>
    </row>
    <row r="285" spans="3:23" ht="13.2" x14ac:dyDescent="0.25">
      <c r="C285" s="1"/>
      <c r="W285" s="41"/>
    </row>
    <row r="286" spans="3:23" ht="13.2" x14ac:dyDescent="0.25">
      <c r="C286" s="1"/>
      <c r="W286" s="41"/>
    </row>
    <row r="287" spans="3:23" ht="13.2" x14ac:dyDescent="0.25">
      <c r="C287" s="1"/>
      <c r="W287" s="41"/>
    </row>
    <row r="288" spans="3:23" ht="13.2" x14ac:dyDescent="0.25">
      <c r="C288" s="1"/>
      <c r="W288" s="41"/>
    </row>
    <row r="289" spans="3:23" ht="13.2" x14ac:dyDescent="0.25">
      <c r="C289" s="1"/>
      <c r="W289" s="41"/>
    </row>
    <row r="290" spans="3:23" ht="13.2" x14ac:dyDescent="0.25">
      <c r="C290" s="1"/>
      <c r="W290" s="41"/>
    </row>
    <row r="291" spans="3:23" ht="13.2" x14ac:dyDescent="0.25">
      <c r="C291" s="1"/>
      <c r="W291" s="41"/>
    </row>
    <row r="292" spans="3:23" ht="13.2" x14ac:dyDescent="0.25">
      <c r="C292" s="1"/>
      <c r="W292" s="41"/>
    </row>
    <row r="293" spans="3:23" ht="13.2" x14ac:dyDescent="0.25">
      <c r="C293" s="1"/>
      <c r="W293" s="41"/>
    </row>
    <row r="294" spans="3:23" ht="13.2" x14ac:dyDescent="0.25">
      <c r="C294" s="1"/>
      <c r="W294" s="41"/>
    </row>
    <row r="295" spans="3:23" ht="13.2" x14ac:dyDescent="0.25">
      <c r="C295" s="1"/>
      <c r="W295" s="41"/>
    </row>
    <row r="296" spans="3:23" ht="13.2" x14ac:dyDescent="0.25">
      <c r="C296" s="1"/>
      <c r="W296" s="41"/>
    </row>
    <row r="297" spans="3:23" ht="13.2" x14ac:dyDescent="0.25">
      <c r="C297" s="1"/>
      <c r="W297" s="41"/>
    </row>
    <row r="298" spans="3:23" ht="13.2" x14ac:dyDescent="0.25">
      <c r="C298" s="1"/>
      <c r="W298" s="41"/>
    </row>
    <row r="299" spans="3:23" ht="13.2" x14ac:dyDescent="0.25">
      <c r="C299" s="1"/>
      <c r="W299" s="41"/>
    </row>
    <row r="300" spans="3:23" ht="13.2" x14ac:dyDescent="0.25">
      <c r="C300" s="1"/>
      <c r="W300" s="41"/>
    </row>
    <row r="301" spans="3:23" ht="13.2" x14ac:dyDescent="0.25">
      <c r="C301" s="1"/>
      <c r="W301" s="41"/>
    </row>
    <row r="302" spans="3:23" ht="13.2" x14ac:dyDescent="0.25">
      <c r="C302" s="1"/>
      <c r="W302" s="41"/>
    </row>
    <row r="303" spans="3:23" ht="13.2" x14ac:dyDescent="0.25">
      <c r="C303" s="1"/>
      <c r="W303" s="41"/>
    </row>
    <row r="304" spans="3:23" ht="13.2" x14ac:dyDescent="0.25">
      <c r="C304" s="1"/>
      <c r="W304" s="41"/>
    </row>
    <row r="305" spans="3:23" ht="13.2" x14ac:dyDescent="0.25">
      <c r="C305" s="1"/>
      <c r="W305" s="41"/>
    </row>
    <row r="306" spans="3:23" ht="13.2" x14ac:dyDescent="0.25">
      <c r="C306" s="1"/>
      <c r="W306" s="41"/>
    </row>
    <row r="307" spans="3:23" ht="13.2" x14ac:dyDescent="0.25">
      <c r="C307" s="1"/>
      <c r="W307" s="41"/>
    </row>
    <row r="308" spans="3:23" ht="13.2" x14ac:dyDescent="0.25">
      <c r="C308" s="1"/>
      <c r="W308" s="41"/>
    </row>
    <row r="309" spans="3:23" ht="13.2" x14ac:dyDescent="0.25">
      <c r="C309" s="1"/>
      <c r="W309" s="41"/>
    </row>
    <row r="310" spans="3:23" ht="13.2" x14ac:dyDescent="0.25">
      <c r="C310" s="1"/>
      <c r="W310" s="41"/>
    </row>
    <row r="311" spans="3:23" ht="13.2" x14ac:dyDescent="0.25">
      <c r="C311" s="1"/>
      <c r="W311" s="41"/>
    </row>
    <row r="312" spans="3:23" ht="13.2" x14ac:dyDescent="0.25">
      <c r="C312" s="1"/>
      <c r="W312" s="41"/>
    </row>
    <row r="313" spans="3:23" ht="13.2" x14ac:dyDescent="0.25">
      <c r="C313" s="1"/>
      <c r="W313" s="41"/>
    </row>
    <row r="314" spans="3:23" ht="13.2" x14ac:dyDescent="0.25">
      <c r="C314" s="1"/>
      <c r="W314" s="41"/>
    </row>
    <row r="315" spans="3:23" ht="13.2" x14ac:dyDescent="0.25">
      <c r="C315" s="1"/>
      <c r="W315" s="41"/>
    </row>
    <row r="316" spans="3:23" ht="13.2" x14ac:dyDescent="0.25">
      <c r="C316" s="1"/>
      <c r="W316" s="41"/>
    </row>
    <row r="317" spans="3:23" ht="13.2" x14ac:dyDescent="0.25">
      <c r="C317" s="1"/>
      <c r="W317" s="41"/>
    </row>
    <row r="318" spans="3:23" ht="13.2" x14ac:dyDescent="0.25">
      <c r="C318" s="1"/>
      <c r="W318" s="41"/>
    </row>
    <row r="319" spans="3:23" ht="13.2" x14ac:dyDescent="0.25">
      <c r="C319" s="1"/>
      <c r="W319" s="41"/>
    </row>
    <row r="320" spans="3:23" ht="13.2" x14ac:dyDescent="0.25">
      <c r="C320" s="1"/>
      <c r="W320" s="41"/>
    </row>
    <row r="321" spans="3:23" ht="13.2" x14ac:dyDescent="0.25">
      <c r="C321" s="1"/>
      <c r="W321" s="41"/>
    </row>
    <row r="322" spans="3:23" ht="13.2" x14ac:dyDescent="0.25">
      <c r="C322" s="1"/>
      <c r="W322" s="41"/>
    </row>
    <row r="323" spans="3:23" ht="13.2" x14ac:dyDescent="0.25">
      <c r="C323" s="1"/>
      <c r="W323" s="41"/>
    </row>
    <row r="324" spans="3:23" ht="13.2" x14ac:dyDescent="0.25">
      <c r="C324" s="1"/>
      <c r="W324" s="41"/>
    </row>
    <row r="325" spans="3:23" ht="13.2" x14ac:dyDescent="0.25">
      <c r="C325" s="1"/>
      <c r="W325" s="41"/>
    </row>
    <row r="326" spans="3:23" ht="13.2" x14ac:dyDescent="0.25">
      <c r="C326" s="1"/>
      <c r="W326" s="41"/>
    </row>
    <row r="327" spans="3:23" ht="13.2" x14ac:dyDescent="0.25">
      <c r="C327" s="1"/>
      <c r="W327" s="41"/>
    </row>
    <row r="328" spans="3:23" ht="13.2" x14ac:dyDescent="0.25">
      <c r="C328" s="1"/>
      <c r="W328" s="41"/>
    </row>
    <row r="329" spans="3:23" ht="13.2" x14ac:dyDescent="0.25">
      <c r="C329" s="1"/>
      <c r="W329" s="41"/>
    </row>
    <row r="330" spans="3:23" ht="13.2" x14ac:dyDescent="0.25">
      <c r="C330" s="1"/>
      <c r="W330" s="41"/>
    </row>
    <row r="331" spans="3:23" ht="13.2" x14ac:dyDescent="0.25">
      <c r="C331" s="1"/>
      <c r="W331" s="41"/>
    </row>
    <row r="332" spans="3:23" ht="13.2" x14ac:dyDescent="0.25">
      <c r="C332" s="1"/>
      <c r="W332" s="41"/>
    </row>
    <row r="333" spans="3:23" ht="13.2" x14ac:dyDescent="0.25">
      <c r="C333" s="1"/>
      <c r="W333" s="41"/>
    </row>
    <row r="334" spans="3:23" ht="13.2" x14ac:dyDescent="0.25">
      <c r="C334" s="1"/>
      <c r="W334" s="41"/>
    </row>
    <row r="335" spans="3:23" ht="13.2" x14ac:dyDescent="0.25">
      <c r="C335" s="1"/>
      <c r="W335" s="41"/>
    </row>
    <row r="336" spans="3:23" ht="13.2" x14ac:dyDescent="0.25">
      <c r="C336" s="1"/>
      <c r="W336" s="41"/>
    </row>
    <row r="337" spans="3:23" ht="13.2" x14ac:dyDescent="0.25">
      <c r="C337" s="1"/>
      <c r="W337" s="41"/>
    </row>
    <row r="338" spans="3:23" ht="13.2" x14ac:dyDescent="0.25">
      <c r="C338" s="1"/>
      <c r="W338" s="41"/>
    </row>
    <row r="339" spans="3:23" ht="13.2" x14ac:dyDescent="0.25">
      <c r="C339" s="1"/>
      <c r="W339" s="41"/>
    </row>
    <row r="340" spans="3:23" ht="13.2" x14ac:dyDescent="0.25">
      <c r="C340" s="1"/>
      <c r="W340" s="41"/>
    </row>
    <row r="341" spans="3:23" ht="13.2" x14ac:dyDescent="0.25">
      <c r="C341" s="1"/>
      <c r="W341" s="41"/>
    </row>
    <row r="342" spans="3:23" ht="13.2" x14ac:dyDescent="0.25">
      <c r="C342" s="1"/>
      <c r="W342" s="41"/>
    </row>
    <row r="343" spans="3:23" ht="13.2" x14ac:dyDescent="0.25">
      <c r="C343" s="1"/>
      <c r="W343" s="41"/>
    </row>
    <row r="344" spans="3:23" ht="13.2" x14ac:dyDescent="0.25">
      <c r="C344" s="1"/>
      <c r="W344" s="41"/>
    </row>
    <row r="345" spans="3:23" ht="13.2" x14ac:dyDescent="0.25">
      <c r="C345" s="1"/>
      <c r="W345" s="41"/>
    </row>
    <row r="346" spans="3:23" ht="13.2" x14ac:dyDescent="0.25">
      <c r="C346" s="1"/>
      <c r="W346" s="41"/>
    </row>
    <row r="347" spans="3:23" ht="13.2" x14ac:dyDescent="0.25">
      <c r="C347" s="1"/>
      <c r="W347" s="41"/>
    </row>
    <row r="348" spans="3:23" ht="13.2" x14ac:dyDescent="0.25">
      <c r="C348" s="1"/>
      <c r="W348" s="41"/>
    </row>
    <row r="349" spans="3:23" ht="13.2" x14ac:dyDescent="0.25">
      <c r="C349" s="1"/>
      <c r="W349" s="41"/>
    </row>
    <row r="350" spans="3:23" ht="13.2" x14ac:dyDescent="0.25">
      <c r="C350" s="1"/>
      <c r="W350" s="41"/>
    </row>
    <row r="351" spans="3:23" ht="13.2" x14ac:dyDescent="0.25">
      <c r="C351" s="1"/>
      <c r="W351" s="41"/>
    </row>
    <row r="352" spans="3:23" ht="13.2" x14ac:dyDescent="0.25">
      <c r="C352" s="1"/>
      <c r="W352" s="41"/>
    </row>
    <row r="353" spans="3:23" ht="13.2" x14ac:dyDescent="0.25">
      <c r="C353" s="1"/>
      <c r="W353" s="41"/>
    </row>
    <row r="354" spans="3:23" ht="13.2" x14ac:dyDescent="0.25">
      <c r="C354" s="1"/>
      <c r="W354" s="41"/>
    </row>
    <row r="355" spans="3:23" ht="13.2" x14ac:dyDescent="0.25">
      <c r="C355" s="1"/>
      <c r="W355" s="41"/>
    </row>
    <row r="356" spans="3:23" ht="13.2" x14ac:dyDescent="0.25">
      <c r="C356" s="1"/>
      <c r="W356" s="41"/>
    </row>
    <row r="357" spans="3:23" ht="13.2" x14ac:dyDescent="0.25">
      <c r="C357" s="1"/>
      <c r="W357" s="41"/>
    </row>
    <row r="358" spans="3:23" ht="13.2" x14ac:dyDescent="0.25">
      <c r="C358" s="1"/>
      <c r="W358" s="41"/>
    </row>
    <row r="359" spans="3:23" ht="13.2" x14ac:dyDescent="0.25">
      <c r="C359" s="1"/>
      <c r="W359" s="41"/>
    </row>
    <row r="360" spans="3:23" ht="13.2" x14ac:dyDescent="0.25">
      <c r="C360" s="1"/>
      <c r="W360" s="41"/>
    </row>
    <row r="361" spans="3:23" ht="13.2" x14ac:dyDescent="0.25">
      <c r="C361" s="1"/>
      <c r="W361" s="41"/>
    </row>
    <row r="362" spans="3:23" ht="13.2" x14ac:dyDescent="0.25">
      <c r="C362" s="1"/>
      <c r="W362" s="41"/>
    </row>
    <row r="363" spans="3:23" ht="13.2" x14ac:dyDescent="0.25">
      <c r="C363" s="1"/>
      <c r="W363" s="41"/>
    </row>
    <row r="364" spans="3:23" ht="13.2" x14ac:dyDescent="0.25">
      <c r="C364" s="1"/>
      <c r="W364" s="41"/>
    </row>
    <row r="365" spans="3:23" ht="13.2" x14ac:dyDescent="0.25">
      <c r="C365" s="1"/>
      <c r="W365" s="41"/>
    </row>
    <row r="366" spans="3:23" ht="13.2" x14ac:dyDescent="0.25">
      <c r="C366" s="1"/>
      <c r="W366" s="41"/>
    </row>
    <row r="367" spans="3:23" ht="13.2" x14ac:dyDescent="0.25">
      <c r="C367" s="1"/>
      <c r="W367" s="41"/>
    </row>
    <row r="368" spans="3:23" ht="13.2" x14ac:dyDescent="0.25">
      <c r="C368" s="1"/>
      <c r="W368" s="41"/>
    </row>
    <row r="369" spans="3:23" ht="13.2" x14ac:dyDescent="0.25">
      <c r="C369" s="1"/>
      <c r="W369" s="41"/>
    </row>
    <row r="370" spans="3:23" ht="13.2" x14ac:dyDescent="0.25">
      <c r="C370" s="1"/>
      <c r="W370" s="41"/>
    </row>
    <row r="371" spans="3:23" ht="13.2" x14ac:dyDescent="0.25">
      <c r="C371" s="1"/>
      <c r="W371" s="41"/>
    </row>
    <row r="372" spans="3:23" ht="13.2" x14ac:dyDescent="0.25">
      <c r="C372" s="1"/>
      <c r="W372" s="41"/>
    </row>
    <row r="373" spans="3:23" ht="13.2" x14ac:dyDescent="0.25">
      <c r="C373" s="1"/>
      <c r="W373" s="41"/>
    </row>
    <row r="374" spans="3:23" ht="13.2" x14ac:dyDescent="0.25">
      <c r="C374" s="1"/>
      <c r="W374" s="41"/>
    </row>
    <row r="375" spans="3:23" ht="13.2" x14ac:dyDescent="0.25">
      <c r="C375" s="1"/>
      <c r="W375" s="41"/>
    </row>
    <row r="376" spans="3:23" ht="13.2" x14ac:dyDescent="0.25">
      <c r="C376" s="1"/>
      <c r="W376" s="41"/>
    </row>
    <row r="377" spans="3:23" ht="13.2" x14ac:dyDescent="0.25">
      <c r="C377" s="1"/>
      <c r="W377" s="41"/>
    </row>
    <row r="378" spans="3:23" ht="13.2" x14ac:dyDescent="0.25">
      <c r="C378" s="1"/>
      <c r="W378" s="41"/>
    </row>
    <row r="379" spans="3:23" ht="13.2" x14ac:dyDescent="0.25">
      <c r="C379" s="1"/>
      <c r="W379" s="41"/>
    </row>
    <row r="380" spans="3:23" ht="13.2" x14ac:dyDescent="0.25">
      <c r="C380" s="1"/>
      <c r="W380" s="41"/>
    </row>
    <row r="381" spans="3:23" ht="13.2" x14ac:dyDescent="0.25">
      <c r="C381" s="1"/>
      <c r="W381" s="41"/>
    </row>
    <row r="382" spans="3:23" ht="13.2" x14ac:dyDescent="0.25">
      <c r="C382" s="1"/>
      <c r="W382" s="41"/>
    </row>
    <row r="383" spans="3:23" ht="13.2" x14ac:dyDescent="0.25">
      <c r="C383" s="1"/>
      <c r="W383" s="41"/>
    </row>
    <row r="384" spans="3:23" ht="13.2" x14ac:dyDescent="0.25">
      <c r="C384" s="1"/>
      <c r="W384" s="41"/>
    </row>
    <row r="385" spans="3:23" ht="13.2" x14ac:dyDescent="0.25">
      <c r="C385" s="1"/>
      <c r="W385" s="41"/>
    </row>
    <row r="386" spans="3:23" ht="13.2" x14ac:dyDescent="0.25">
      <c r="C386" s="1"/>
      <c r="W386" s="41"/>
    </row>
    <row r="387" spans="3:23" ht="13.2" x14ac:dyDescent="0.25">
      <c r="C387" s="1"/>
      <c r="W387" s="41"/>
    </row>
    <row r="388" spans="3:23" ht="13.2" x14ac:dyDescent="0.25">
      <c r="C388" s="1"/>
      <c r="W388" s="41"/>
    </row>
    <row r="389" spans="3:23" ht="13.2" x14ac:dyDescent="0.25">
      <c r="C389" s="1"/>
      <c r="W389" s="41"/>
    </row>
    <row r="390" spans="3:23" ht="13.2" x14ac:dyDescent="0.25">
      <c r="C390" s="1"/>
      <c r="W390" s="41"/>
    </row>
    <row r="391" spans="3:23" ht="13.2" x14ac:dyDescent="0.25">
      <c r="C391" s="1"/>
      <c r="W391" s="41"/>
    </row>
    <row r="392" spans="3:23" ht="13.2" x14ac:dyDescent="0.25">
      <c r="C392" s="1"/>
      <c r="W392" s="41"/>
    </row>
    <row r="393" spans="3:23" ht="13.2" x14ac:dyDescent="0.25">
      <c r="C393" s="1"/>
      <c r="W393" s="41"/>
    </row>
    <row r="394" spans="3:23" ht="13.2" x14ac:dyDescent="0.25">
      <c r="C394" s="1"/>
      <c r="W394" s="41"/>
    </row>
    <row r="395" spans="3:23" ht="13.2" x14ac:dyDescent="0.25">
      <c r="C395" s="1"/>
      <c r="W395" s="41"/>
    </row>
    <row r="396" spans="3:23" ht="13.2" x14ac:dyDescent="0.25">
      <c r="C396" s="1"/>
      <c r="W396" s="41"/>
    </row>
    <row r="397" spans="3:23" ht="13.2" x14ac:dyDescent="0.25">
      <c r="C397" s="1"/>
      <c r="W397" s="41"/>
    </row>
    <row r="398" spans="3:23" ht="13.2" x14ac:dyDescent="0.25">
      <c r="C398" s="1"/>
      <c r="W398" s="41"/>
    </row>
    <row r="399" spans="3:23" ht="13.2" x14ac:dyDescent="0.25">
      <c r="C399" s="1"/>
      <c r="W399" s="41"/>
    </row>
    <row r="400" spans="3:23" ht="13.2" x14ac:dyDescent="0.25">
      <c r="C400" s="1"/>
      <c r="W400" s="41"/>
    </row>
    <row r="401" spans="3:23" ht="13.2" x14ac:dyDescent="0.25">
      <c r="C401" s="1"/>
      <c r="W401" s="41"/>
    </row>
    <row r="402" spans="3:23" ht="13.2" x14ac:dyDescent="0.25">
      <c r="C402" s="1"/>
      <c r="W402" s="41"/>
    </row>
    <row r="403" spans="3:23" ht="13.2" x14ac:dyDescent="0.25">
      <c r="C403" s="1"/>
      <c r="W403" s="41"/>
    </row>
    <row r="404" spans="3:23" ht="13.2" x14ac:dyDescent="0.25">
      <c r="C404" s="1"/>
      <c r="W404" s="41"/>
    </row>
    <row r="405" spans="3:23" ht="13.2" x14ac:dyDescent="0.25">
      <c r="C405" s="1"/>
      <c r="W405" s="41"/>
    </row>
    <row r="406" spans="3:23" ht="13.2" x14ac:dyDescent="0.25">
      <c r="C406" s="1"/>
      <c r="W406" s="41"/>
    </row>
    <row r="407" spans="3:23" ht="13.2" x14ac:dyDescent="0.25">
      <c r="C407" s="1"/>
      <c r="W407" s="41"/>
    </row>
    <row r="408" spans="3:23" ht="13.2" x14ac:dyDescent="0.25">
      <c r="C408" s="1"/>
      <c r="W408" s="41"/>
    </row>
    <row r="409" spans="3:23" ht="13.2" x14ac:dyDescent="0.25">
      <c r="C409" s="1"/>
      <c r="W409" s="41"/>
    </row>
    <row r="410" spans="3:23" ht="13.2" x14ac:dyDescent="0.25">
      <c r="C410" s="1"/>
      <c r="W410" s="41"/>
    </row>
    <row r="411" spans="3:23" ht="13.2" x14ac:dyDescent="0.25">
      <c r="C411" s="1"/>
      <c r="W411" s="41"/>
    </row>
    <row r="412" spans="3:23" ht="13.2" x14ac:dyDescent="0.25">
      <c r="C412" s="1"/>
      <c r="W412" s="41"/>
    </row>
    <row r="413" spans="3:23" ht="13.2" x14ac:dyDescent="0.25">
      <c r="C413" s="1"/>
      <c r="W413" s="41"/>
    </row>
    <row r="414" spans="3:23" ht="13.2" x14ac:dyDescent="0.25">
      <c r="C414" s="1"/>
      <c r="W414" s="41"/>
    </row>
    <row r="415" spans="3:23" ht="13.2" x14ac:dyDescent="0.25">
      <c r="C415" s="1"/>
      <c r="W415" s="41"/>
    </row>
    <row r="416" spans="3:23" ht="13.2" x14ac:dyDescent="0.25">
      <c r="C416" s="1"/>
      <c r="W416" s="41"/>
    </row>
    <row r="417" spans="3:23" ht="13.2" x14ac:dyDescent="0.25">
      <c r="C417" s="1"/>
      <c r="W417" s="41"/>
    </row>
    <row r="418" spans="3:23" ht="13.2" x14ac:dyDescent="0.25">
      <c r="C418" s="1"/>
      <c r="W418" s="41"/>
    </row>
    <row r="419" spans="3:23" ht="13.2" x14ac:dyDescent="0.25">
      <c r="C419" s="1"/>
      <c r="W419" s="41"/>
    </row>
    <row r="420" spans="3:23" ht="13.2" x14ac:dyDescent="0.25">
      <c r="C420" s="1"/>
      <c r="W420" s="41"/>
    </row>
    <row r="421" spans="3:23" ht="13.2" x14ac:dyDescent="0.25">
      <c r="C421" s="1"/>
      <c r="W421" s="41"/>
    </row>
    <row r="422" spans="3:23" ht="13.2" x14ac:dyDescent="0.25">
      <c r="C422" s="1"/>
      <c r="W422" s="41"/>
    </row>
    <row r="423" spans="3:23" ht="13.2" x14ac:dyDescent="0.25">
      <c r="C423" s="1"/>
      <c r="W423" s="41"/>
    </row>
    <row r="424" spans="3:23" ht="13.2" x14ac:dyDescent="0.25">
      <c r="C424" s="1"/>
      <c r="W424" s="41"/>
    </row>
    <row r="425" spans="3:23" ht="13.2" x14ac:dyDescent="0.25">
      <c r="C425" s="1"/>
      <c r="W425" s="41"/>
    </row>
    <row r="426" spans="3:23" ht="13.2" x14ac:dyDescent="0.25">
      <c r="C426" s="1"/>
      <c r="W426" s="41"/>
    </row>
    <row r="427" spans="3:23" ht="13.2" x14ac:dyDescent="0.25">
      <c r="C427" s="1"/>
      <c r="W427" s="41"/>
    </row>
    <row r="428" spans="3:23" ht="13.2" x14ac:dyDescent="0.25">
      <c r="C428" s="1"/>
      <c r="W428" s="41"/>
    </row>
    <row r="429" spans="3:23" ht="13.2" x14ac:dyDescent="0.25">
      <c r="C429" s="1"/>
      <c r="W429" s="41"/>
    </row>
    <row r="430" spans="3:23" ht="13.2" x14ac:dyDescent="0.25">
      <c r="C430" s="1"/>
      <c r="W430" s="41"/>
    </row>
    <row r="431" spans="3:23" ht="13.2" x14ac:dyDescent="0.25">
      <c r="C431" s="1"/>
      <c r="W431" s="41"/>
    </row>
    <row r="432" spans="3:23" ht="13.2" x14ac:dyDescent="0.25">
      <c r="C432" s="1"/>
      <c r="W432" s="41"/>
    </row>
    <row r="433" spans="3:23" ht="13.2" x14ac:dyDescent="0.25">
      <c r="C433" s="1"/>
      <c r="W433" s="41"/>
    </row>
    <row r="434" spans="3:23" ht="13.2" x14ac:dyDescent="0.25">
      <c r="C434" s="1"/>
      <c r="W434" s="41"/>
    </row>
    <row r="435" spans="3:23" ht="13.2" x14ac:dyDescent="0.25">
      <c r="C435" s="1"/>
      <c r="W435" s="41"/>
    </row>
    <row r="436" spans="3:23" ht="13.2" x14ac:dyDescent="0.25">
      <c r="C436" s="1"/>
      <c r="W436" s="41"/>
    </row>
    <row r="437" spans="3:23" ht="13.2" x14ac:dyDescent="0.25">
      <c r="C437" s="1"/>
      <c r="W437" s="41"/>
    </row>
    <row r="438" spans="3:23" ht="13.2" x14ac:dyDescent="0.25">
      <c r="C438" s="1"/>
      <c r="W438" s="41"/>
    </row>
    <row r="439" spans="3:23" ht="13.2" x14ac:dyDescent="0.25">
      <c r="C439" s="1"/>
      <c r="W439" s="41"/>
    </row>
    <row r="440" spans="3:23" ht="13.2" x14ac:dyDescent="0.25">
      <c r="C440" s="1"/>
      <c r="W440" s="41"/>
    </row>
    <row r="441" spans="3:23" ht="13.2" x14ac:dyDescent="0.25">
      <c r="C441" s="1"/>
      <c r="W441" s="41"/>
    </row>
    <row r="442" spans="3:23" ht="13.2" x14ac:dyDescent="0.25">
      <c r="C442" s="1"/>
      <c r="W442" s="41"/>
    </row>
    <row r="443" spans="3:23" ht="13.2" x14ac:dyDescent="0.25">
      <c r="C443" s="1"/>
      <c r="W443" s="41"/>
    </row>
    <row r="444" spans="3:23" ht="13.2" x14ac:dyDescent="0.25">
      <c r="C444" s="1"/>
      <c r="W444" s="41"/>
    </row>
    <row r="445" spans="3:23" ht="13.2" x14ac:dyDescent="0.25">
      <c r="C445" s="1"/>
      <c r="W445" s="41"/>
    </row>
    <row r="446" spans="3:23" ht="13.2" x14ac:dyDescent="0.25">
      <c r="C446" s="1"/>
      <c r="W446" s="41"/>
    </row>
    <row r="447" spans="3:23" ht="13.2" x14ac:dyDescent="0.25">
      <c r="C447" s="1"/>
      <c r="W447" s="41"/>
    </row>
    <row r="448" spans="3:23" ht="13.2" x14ac:dyDescent="0.25">
      <c r="C448" s="1"/>
      <c r="W448" s="41"/>
    </row>
    <row r="449" spans="3:23" ht="13.2" x14ac:dyDescent="0.25">
      <c r="C449" s="1"/>
      <c r="W449" s="41"/>
    </row>
    <row r="450" spans="3:23" ht="13.2" x14ac:dyDescent="0.25">
      <c r="C450" s="1"/>
      <c r="W450" s="41"/>
    </row>
    <row r="451" spans="3:23" ht="13.2" x14ac:dyDescent="0.25">
      <c r="C451" s="1"/>
      <c r="W451" s="41"/>
    </row>
    <row r="452" spans="3:23" ht="13.2" x14ac:dyDescent="0.25">
      <c r="C452" s="1"/>
      <c r="W452" s="41"/>
    </row>
    <row r="453" spans="3:23" ht="13.2" x14ac:dyDescent="0.25">
      <c r="C453" s="1"/>
      <c r="W453" s="41"/>
    </row>
    <row r="454" spans="3:23" ht="13.2" x14ac:dyDescent="0.25">
      <c r="C454" s="1"/>
      <c r="W454" s="41"/>
    </row>
    <row r="455" spans="3:23" ht="13.2" x14ac:dyDescent="0.25">
      <c r="C455" s="1"/>
      <c r="W455" s="41"/>
    </row>
    <row r="456" spans="3:23" ht="13.2" x14ac:dyDescent="0.25">
      <c r="C456" s="1"/>
      <c r="W456" s="41"/>
    </row>
    <row r="457" spans="3:23" ht="13.2" x14ac:dyDescent="0.25">
      <c r="C457" s="1"/>
      <c r="W457" s="41"/>
    </row>
    <row r="458" spans="3:23" ht="13.2" x14ac:dyDescent="0.25">
      <c r="C458" s="1"/>
      <c r="W458" s="41"/>
    </row>
    <row r="459" spans="3:23" ht="13.2" x14ac:dyDescent="0.25">
      <c r="C459" s="1"/>
      <c r="W459" s="41"/>
    </row>
    <row r="460" spans="3:23" ht="13.2" x14ac:dyDescent="0.25">
      <c r="C460" s="1"/>
      <c r="W460" s="41"/>
    </row>
    <row r="461" spans="3:23" ht="13.2" x14ac:dyDescent="0.25">
      <c r="C461" s="1"/>
      <c r="W461" s="41"/>
    </row>
    <row r="462" spans="3:23" ht="13.2" x14ac:dyDescent="0.25">
      <c r="C462" s="1"/>
      <c r="W462" s="41"/>
    </row>
    <row r="463" spans="3:23" ht="13.2" x14ac:dyDescent="0.25">
      <c r="C463" s="1"/>
      <c r="W463" s="41"/>
    </row>
    <row r="464" spans="3:23" ht="13.2" x14ac:dyDescent="0.25">
      <c r="C464" s="1"/>
      <c r="W464" s="41"/>
    </row>
    <row r="465" spans="3:23" ht="13.2" x14ac:dyDescent="0.25">
      <c r="C465" s="1"/>
      <c r="W465" s="41"/>
    </row>
    <row r="466" spans="3:23" ht="13.2" x14ac:dyDescent="0.25">
      <c r="C466" s="1"/>
      <c r="W466" s="41"/>
    </row>
    <row r="467" spans="3:23" ht="13.2" x14ac:dyDescent="0.25">
      <c r="C467" s="1"/>
      <c r="W467" s="41"/>
    </row>
    <row r="468" spans="3:23" ht="13.2" x14ac:dyDescent="0.25">
      <c r="C468" s="1"/>
      <c r="W468" s="41"/>
    </row>
    <row r="469" spans="3:23" ht="13.2" x14ac:dyDescent="0.25">
      <c r="C469" s="1"/>
      <c r="W469" s="41"/>
    </row>
    <row r="470" spans="3:23" ht="13.2" x14ac:dyDescent="0.25">
      <c r="C470" s="1"/>
      <c r="W470" s="41"/>
    </row>
    <row r="471" spans="3:23" ht="13.2" x14ac:dyDescent="0.25">
      <c r="C471" s="1"/>
      <c r="W471" s="41"/>
    </row>
    <row r="472" spans="3:23" ht="13.2" x14ac:dyDescent="0.25">
      <c r="C472" s="1"/>
      <c r="W472" s="41"/>
    </row>
    <row r="473" spans="3:23" ht="13.2" x14ac:dyDescent="0.25">
      <c r="C473" s="1"/>
      <c r="W473" s="41"/>
    </row>
    <row r="474" spans="3:23" ht="13.2" x14ac:dyDescent="0.25">
      <c r="C474" s="1"/>
      <c r="W474" s="41"/>
    </row>
    <row r="475" spans="3:23" ht="13.2" x14ac:dyDescent="0.25">
      <c r="C475" s="1"/>
      <c r="W475" s="41"/>
    </row>
    <row r="476" spans="3:23" ht="13.2" x14ac:dyDescent="0.25">
      <c r="C476" s="1"/>
      <c r="W476" s="41"/>
    </row>
    <row r="477" spans="3:23" ht="13.2" x14ac:dyDescent="0.25">
      <c r="C477" s="1"/>
      <c r="W477" s="41"/>
    </row>
    <row r="478" spans="3:23" ht="13.2" x14ac:dyDescent="0.25">
      <c r="C478" s="1"/>
      <c r="W478" s="41"/>
    </row>
    <row r="479" spans="3:23" ht="13.2" x14ac:dyDescent="0.25">
      <c r="C479" s="1"/>
      <c r="W479" s="41"/>
    </row>
    <row r="480" spans="3:23" ht="13.2" x14ac:dyDescent="0.25">
      <c r="C480" s="1"/>
      <c r="W480" s="41"/>
    </row>
    <row r="481" spans="3:23" ht="13.2" x14ac:dyDescent="0.25">
      <c r="C481" s="1"/>
      <c r="W481" s="41"/>
    </row>
    <row r="482" spans="3:23" ht="13.2" x14ac:dyDescent="0.25">
      <c r="C482" s="1"/>
      <c r="W482" s="41"/>
    </row>
    <row r="483" spans="3:23" ht="13.2" x14ac:dyDescent="0.25">
      <c r="C483" s="1"/>
      <c r="W483" s="41"/>
    </row>
    <row r="484" spans="3:23" ht="13.2" x14ac:dyDescent="0.25">
      <c r="C484" s="1"/>
      <c r="W484" s="41"/>
    </row>
    <row r="485" spans="3:23" ht="13.2" x14ac:dyDescent="0.25">
      <c r="C485" s="1"/>
      <c r="W485" s="41"/>
    </row>
    <row r="486" spans="3:23" ht="13.2" x14ac:dyDescent="0.25">
      <c r="C486" s="1"/>
      <c r="W486" s="41"/>
    </row>
    <row r="487" spans="3:23" ht="13.2" x14ac:dyDescent="0.25">
      <c r="C487" s="1"/>
      <c r="W487" s="41"/>
    </row>
    <row r="488" spans="3:23" ht="13.2" x14ac:dyDescent="0.25">
      <c r="C488" s="1"/>
      <c r="W488" s="41"/>
    </row>
    <row r="489" spans="3:23" ht="13.2" x14ac:dyDescent="0.25">
      <c r="C489" s="1"/>
      <c r="W489" s="41"/>
    </row>
    <row r="490" spans="3:23" ht="13.2" x14ac:dyDescent="0.25">
      <c r="C490" s="1"/>
      <c r="W490" s="41"/>
    </row>
    <row r="491" spans="3:23" ht="13.2" x14ac:dyDescent="0.25">
      <c r="C491" s="1"/>
      <c r="W491" s="41"/>
    </row>
    <row r="492" spans="3:23" ht="13.2" x14ac:dyDescent="0.25">
      <c r="C492" s="1"/>
      <c r="W492" s="41"/>
    </row>
    <row r="493" spans="3:23" ht="13.2" x14ac:dyDescent="0.25">
      <c r="C493" s="1"/>
      <c r="W493" s="41"/>
    </row>
    <row r="494" spans="3:23" ht="13.2" x14ac:dyDescent="0.25">
      <c r="C494" s="1"/>
      <c r="W494" s="41"/>
    </row>
    <row r="495" spans="3:23" ht="13.2" x14ac:dyDescent="0.25">
      <c r="C495" s="1"/>
      <c r="W495" s="41"/>
    </row>
    <row r="496" spans="3:23" ht="13.2" x14ac:dyDescent="0.25">
      <c r="C496" s="1"/>
      <c r="W496" s="41"/>
    </row>
    <row r="497" spans="3:23" ht="13.2" x14ac:dyDescent="0.25">
      <c r="C497" s="1"/>
      <c r="W497" s="41"/>
    </row>
    <row r="498" spans="3:23" ht="13.2" x14ac:dyDescent="0.25">
      <c r="C498" s="1"/>
      <c r="W498" s="41"/>
    </row>
    <row r="499" spans="3:23" ht="13.2" x14ac:dyDescent="0.25">
      <c r="C499" s="1"/>
      <c r="W499" s="41"/>
    </row>
    <row r="500" spans="3:23" ht="13.2" x14ac:dyDescent="0.25">
      <c r="C500" s="1"/>
      <c r="W500" s="41"/>
    </row>
    <row r="501" spans="3:23" ht="13.2" x14ac:dyDescent="0.25">
      <c r="C501" s="1"/>
      <c r="W501" s="41"/>
    </row>
    <row r="502" spans="3:23" ht="13.2" x14ac:dyDescent="0.25">
      <c r="C502" s="1"/>
      <c r="W502" s="41"/>
    </row>
    <row r="503" spans="3:23" ht="13.2" x14ac:dyDescent="0.25">
      <c r="C503" s="1"/>
      <c r="W503" s="41"/>
    </row>
    <row r="504" spans="3:23" ht="13.2" x14ac:dyDescent="0.25">
      <c r="C504" s="1"/>
      <c r="W504" s="41"/>
    </row>
    <row r="505" spans="3:23" ht="13.2" x14ac:dyDescent="0.25">
      <c r="C505" s="1"/>
      <c r="W505" s="41"/>
    </row>
    <row r="506" spans="3:23" ht="13.2" x14ac:dyDescent="0.25">
      <c r="C506" s="1"/>
      <c r="W506" s="41"/>
    </row>
    <row r="507" spans="3:23" ht="13.2" x14ac:dyDescent="0.25">
      <c r="C507" s="1"/>
      <c r="W507" s="41"/>
    </row>
    <row r="508" spans="3:23" ht="13.2" x14ac:dyDescent="0.25">
      <c r="C508" s="1"/>
      <c r="W508" s="41"/>
    </row>
    <row r="509" spans="3:23" ht="13.2" x14ac:dyDescent="0.25">
      <c r="C509" s="1"/>
      <c r="W509" s="41"/>
    </row>
    <row r="510" spans="3:23" ht="13.2" x14ac:dyDescent="0.25">
      <c r="C510" s="1"/>
      <c r="W510" s="41"/>
    </row>
    <row r="511" spans="3:23" ht="13.2" x14ac:dyDescent="0.25">
      <c r="C511" s="1"/>
      <c r="W511" s="41"/>
    </row>
    <row r="512" spans="3:23" ht="13.2" x14ac:dyDescent="0.25">
      <c r="C512" s="1"/>
      <c r="W512" s="41"/>
    </row>
    <row r="513" spans="3:23" ht="13.2" x14ac:dyDescent="0.25">
      <c r="C513" s="1"/>
      <c r="W513" s="41"/>
    </row>
    <row r="514" spans="3:23" ht="13.2" x14ac:dyDescent="0.25">
      <c r="C514" s="1"/>
      <c r="W514" s="41"/>
    </row>
    <row r="515" spans="3:23" ht="13.2" x14ac:dyDescent="0.25">
      <c r="C515" s="1"/>
      <c r="W515" s="41"/>
    </row>
    <row r="516" spans="3:23" ht="13.2" x14ac:dyDescent="0.25">
      <c r="C516" s="1"/>
      <c r="W516" s="41"/>
    </row>
    <row r="517" spans="3:23" ht="13.2" x14ac:dyDescent="0.25">
      <c r="C517" s="1"/>
      <c r="W517" s="41"/>
    </row>
    <row r="518" spans="3:23" ht="13.2" x14ac:dyDescent="0.25">
      <c r="C518" s="1"/>
      <c r="W518" s="41"/>
    </row>
    <row r="519" spans="3:23" ht="13.2" x14ac:dyDescent="0.25">
      <c r="C519" s="1"/>
      <c r="W519" s="41"/>
    </row>
    <row r="520" spans="3:23" ht="13.2" x14ac:dyDescent="0.25">
      <c r="C520" s="1"/>
      <c r="W520" s="41"/>
    </row>
    <row r="521" spans="3:23" ht="13.2" x14ac:dyDescent="0.25">
      <c r="C521" s="1"/>
      <c r="W521" s="41"/>
    </row>
    <row r="522" spans="3:23" ht="13.2" x14ac:dyDescent="0.25">
      <c r="C522" s="1"/>
      <c r="W522" s="41"/>
    </row>
    <row r="523" spans="3:23" ht="13.2" x14ac:dyDescent="0.25">
      <c r="C523" s="1"/>
      <c r="W523" s="41"/>
    </row>
    <row r="524" spans="3:23" ht="13.2" x14ac:dyDescent="0.25">
      <c r="C524" s="1"/>
      <c r="W524" s="41"/>
    </row>
    <row r="525" spans="3:23" ht="13.2" x14ac:dyDescent="0.25">
      <c r="C525" s="1"/>
      <c r="W525" s="41"/>
    </row>
    <row r="526" spans="3:23" ht="13.2" x14ac:dyDescent="0.25">
      <c r="C526" s="1"/>
      <c r="W526" s="41"/>
    </row>
    <row r="527" spans="3:23" ht="13.2" x14ac:dyDescent="0.25">
      <c r="C527" s="1"/>
      <c r="W527" s="41"/>
    </row>
    <row r="528" spans="3:23" ht="13.2" x14ac:dyDescent="0.25">
      <c r="C528" s="1"/>
      <c r="W528" s="41"/>
    </row>
    <row r="529" spans="3:23" ht="13.2" x14ac:dyDescent="0.25">
      <c r="C529" s="1"/>
      <c r="W529" s="41"/>
    </row>
    <row r="530" spans="3:23" ht="13.2" x14ac:dyDescent="0.25">
      <c r="C530" s="1"/>
      <c r="W530" s="41"/>
    </row>
    <row r="531" spans="3:23" ht="13.2" x14ac:dyDescent="0.25">
      <c r="C531" s="1"/>
      <c r="W531" s="41"/>
    </row>
    <row r="532" spans="3:23" ht="13.2" x14ac:dyDescent="0.25">
      <c r="C532" s="1"/>
      <c r="W532" s="41"/>
    </row>
    <row r="533" spans="3:23" ht="13.2" x14ac:dyDescent="0.25">
      <c r="C533" s="1"/>
      <c r="W533" s="41"/>
    </row>
    <row r="534" spans="3:23" ht="13.2" x14ac:dyDescent="0.25">
      <c r="C534" s="1"/>
      <c r="W534" s="41"/>
    </row>
    <row r="535" spans="3:23" ht="13.2" x14ac:dyDescent="0.25">
      <c r="C535" s="1"/>
      <c r="W535" s="41"/>
    </row>
    <row r="536" spans="3:23" ht="13.2" x14ac:dyDescent="0.25">
      <c r="C536" s="1"/>
      <c r="W536" s="41"/>
    </row>
    <row r="537" spans="3:23" ht="13.2" x14ac:dyDescent="0.25">
      <c r="C537" s="1"/>
      <c r="W537" s="41"/>
    </row>
    <row r="538" spans="3:23" ht="13.2" x14ac:dyDescent="0.25">
      <c r="C538" s="1"/>
      <c r="W538" s="41"/>
    </row>
    <row r="539" spans="3:23" ht="13.2" x14ac:dyDescent="0.25">
      <c r="C539" s="1"/>
      <c r="W539" s="41"/>
    </row>
    <row r="540" spans="3:23" ht="13.2" x14ac:dyDescent="0.25">
      <c r="C540" s="1"/>
      <c r="W540" s="41"/>
    </row>
    <row r="541" spans="3:23" ht="13.2" x14ac:dyDescent="0.25">
      <c r="C541" s="1"/>
      <c r="W541" s="41"/>
    </row>
    <row r="542" spans="3:23" ht="13.2" x14ac:dyDescent="0.25">
      <c r="C542" s="1"/>
      <c r="W542" s="41"/>
    </row>
    <row r="543" spans="3:23" ht="13.2" x14ac:dyDescent="0.25">
      <c r="C543" s="1"/>
      <c r="W543" s="41"/>
    </row>
    <row r="544" spans="3:23" ht="13.2" x14ac:dyDescent="0.25">
      <c r="C544" s="1"/>
      <c r="W544" s="41"/>
    </row>
    <row r="545" spans="3:23" ht="13.2" x14ac:dyDescent="0.25">
      <c r="C545" s="1"/>
      <c r="W545" s="41"/>
    </row>
    <row r="546" spans="3:23" ht="13.2" x14ac:dyDescent="0.25">
      <c r="C546" s="1"/>
      <c r="W546" s="41"/>
    </row>
    <row r="547" spans="3:23" ht="13.2" x14ac:dyDescent="0.25">
      <c r="C547" s="1"/>
      <c r="W547" s="41"/>
    </row>
    <row r="548" spans="3:23" ht="13.2" x14ac:dyDescent="0.25">
      <c r="C548" s="1"/>
      <c r="W548" s="41"/>
    </row>
    <row r="549" spans="3:23" ht="13.2" x14ac:dyDescent="0.25">
      <c r="C549" s="1"/>
      <c r="W549" s="41"/>
    </row>
    <row r="550" spans="3:23" ht="13.2" x14ac:dyDescent="0.25">
      <c r="C550" s="1"/>
      <c r="W550" s="41"/>
    </row>
    <row r="551" spans="3:23" ht="13.2" x14ac:dyDescent="0.25">
      <c r="C551" s="1"/>
      <c r="W551" s="41"/>
    </row>
    <row r="552" spans="3:23" ht="13.2" x14ac:dyDescent="0.25">
      <c r="C552" s="1"/>
      <c r="W552" s="41"/>
    </row>
    <row r="553" spans="3:23" ht="13.2" x14ac:dyDescent="0.25">
      <c r="C553" s="1"/>
      <c r="W553" s="41"/>
    </row>
    <row r="554" spans="3:23" ht="13.2" x14ac:dyDescent="0.25">
      <c r="C554" s="1"/>
      <c r="W554" s="41"/>
    </row>
    <row r="555" spans="3:23" ht="13.2" x14ac:dyDescent="0.25">
      <c r="C555" s="1"/>
      <c r="W555" s="41"/>
    </row>
    <row r="556" spans="3:23" ht="13.2" x14ac:dyDescent="0.25">
      <c r="C556" s="1"/>
      <c r="W556" s="41"/>
    </row>
    <row r="557" spans="3:23" ht="13.2" x14ac:dyDescent="0.25">
      <c r="C557" s="1"/>
      <c r="W557" s="41"/>
    </row>
    <row r="558" spans="3:23" ht="13.2" x14ac:dyDescent="0.25">
      <c r="C558" s="1"/>
      <c r="W558" s="41"/>
    </row>
    <row r="559" spans="3:23" ht="13.2" x14ac:dyDescent="0.25">
      <c r="C559" s="1"/>
      <c r="W559" s="41"/>
    </row>
    <row r="560" spans="3:23" ht="13.2" x14ac:dyDescent="0.25">
      <c r="C560" s="1"/>
      <c r="W560" s="41"/>
    </row>
    <row r="561" spans="3:23" ht="13.2" x14ac:dyDescent="0.25">
      <c r="C561" s="1"/>
      <c r="W561" s="41"/>
    </row>
    <row r="562" spans="3:23" ht="13.2" x14ac:dyDescent="0.25">
      <c r="C562" s="1"/>
      <c r="W562" s="41"/>
    </row>
    <row r="563" spans="3:23" ht="13.2" x14ac:dyDescent="0.25">
      <c r="C563" s="1"/>
      <c r="W563" s="41"/>
    </row>
    <row r="564" spans="3:23" ht="13.2" x14ac:dyDescent="0.25">
      <c r="C564" s="1"/>
      <c r="W564" s="41"/>
    </row>
    <row r="565" spans="3:23" ht="13.2" x14ac:dyDescent="0.25">
      <c r="C565" s="1"/>
      <c r="W565" s="41"/>
    </row>
    <row r="566" spans="3:23" ht="13.2" x14ac:dyDescent="0.25">
      <c r="C566" s="1"/>
      <c r="W566" s="41"/>
    </row>
    <row r="567" spans="3:23" ht="13.2" x14ac:dyDescent="0.25">
      <c r="C567" s="1"/>
      <c r="W567" s="41"/>
    </row>
    <row r="568" spans="3:23" ht="13.2" x14ac:dyDescent="0.25">
      <c r="C568" s="1"/>
      <c r="W568" s="41"/>
    </row>
    <row r="569" spans="3:23" ht="13.2" x14ac:dyDescent="0.25">
      <c r="C569" s="1"/>
      <c r="W569" s="41"/>
    </row>
    <row r="570" spans="3:23" ht="13.2" x14ac:dyDescent="0.25">
      <c r="C570" s="1"/>
      <c r="W570" s="41"/>
    </row>
    <row r="571" spans="3:23" ht="13.2" x14ac:dyDescent="0.25">
      <c r="C571" s="1"/>
      <c r="W571" s="41"/>
    </row>
    <row r="572" spans="3:23" ht="13.2" x14ac:dyDescent="0.25">
      <c r="C572" s="1"/>
      <c r="W572" s="41"/>
    </row>
    <row r="573" spans="3:23" ht="13.2" x14ac:dyDescent="0.25">
      <c r="C573" s="1"/>
      <c r="W573" s="41"/>
    </row>
    <row r="574" spans="3:23" ht="13.2" x14ac:dyDescent="0.25">
      <c r="C574" s="1"/>
      <c r="W574" s="41"/>
    </row>
    <row r="575" spans="3:23" ht="13.2" x14ac:dyDescent="0.25">
      <c r="C575" s="1"/>
      <c r="W575" s="41"/>
    </row>
    <row r="576" spans="3:23" ht="13.2" x14ac:dyDescent="0.25">
      <c r="C576" s="1"/>
      <c r="W576" s="41"/>
    </row>
    <row r="577" spans="3:23" ht="13.2" x14ac:dyDescent="0.25">
      <c r="C577" s="1"/>
      <c r="W577" s="41"/>
    </row>
    <row r="578" spans="3:23" ht="13.2" x14ac:dyDescent="0.25">
      <c r="C578" s="1"/>
      <c r="W578" s="41"/>
    </row>
    <row r="579" spans="3:23" ht="13.2" x14ac:dyDescent="0.25">
      <c r="C579" s="1"/>
      <c r="W579" s="41"/>
    </row>
    <row r="580" spans="3:23" ht="13.2" x14ac:dyDescent="0.25">
      <c r="C580" s="1"/>
      <c r="W580" s="41"/>
    </row>
    <row r="581" spans="3:23" ht="13.2" x14ac:dyDescent="0.25">
      <c r="C581" s="1"/>
      <c r="W581" s="41"/>
    </row>
    <row r="582" spans="3:23" ht="13.2" x14ac:dyDescent="0.25">
      <c r="C582" s="1"/>
      <c r="W582" s="41"/>
    </row>
    <row r="583" spans="3:23" ht="13.2" x14ac:dyDescent="0.25">
      <c r="C583" s="1"/>
      <c r="W583" s="41"/>
    </row>
    <row r="584" spans="3:23" ht="13.2" x14ac:dyDescent="0.25">
      <c r="C584" s="1"/>
      <c r="W584" s="41"/>
    </row>
    <row r="585" spans="3:23" ht="13.2" x14ac:dyDescent="0.25">
      <c r="C585" s="1"/>
      <c r="W585" s="41"/>
    </row>
    <row r="586" spans="3:23" ht="13.2" x14ac:dyDescent="0.25">
      <c r="C586" s="1"/>
      <c r="W586" s="41"/>
    </row>
    <row r="587" spans="3:23" ht="13.2" x14ac:dyDescent="0.25">
      <c r="C587" s="1"/>
      <c r="W587" s="41"/>
    </row>
    <row r="588" spans="3:23" ht="13.2" x14ac:dyDescent="0.25">
      <c r="C588" s="1"/>
      <c r="W588" s="41"/>
    </row>
    <row r="589" spans="3:23" ht="13.2" x14ac:dyDescent="0.25">
      <c r="C589" s="1"/>
      <c r="W589" s="41"/>
    </row>
    <row r="590" spans="3:23" ht="13.2" x14ac:dyDescent="0.25">
      <c r="C590" s="1"/>
      <c r="W590" s="41"/>
    </row>
    <row r="591" spans="3:23" ht="13.2" x14ac:dyDescent="0.25">
      <c r="C591" s="1"/>
      <c r="W591" s="41"/>
    </row>
    <row r="592" spans="3:23" ht="13.2" x14ac:dyDescent="0.25">
      <c r="C592" s="1"/>
      <c r="W592" s="41"/>
    </row>
    <row r="593" spans="3:23" ht="13.2" x14ac:dyDescent="0.25">
      <c r="C593" s="1"/>
      <c r="W593" s="41"/>
    </row>
    <row r="594" spans="3:23" ht="13.2" x14ac:dyDescent="0.25">
      <c r="C594" s="1"/>
      <c r="W594" s="41"/>
    </row>
    <row r="595" spans="3:23" ht="13.2" x14ac:dyDescent="0.25">
      <c r="C595" s="1"/>
      <c r="W595" s="41"/>
    </row>
    <row r="596" spans="3:23" ht="13.2" x14ac:dyDescent="0.25">
      <c r="C596" s="1"/>
      <c r="W596" s="41"/>
    </row>
    <row r="597" spans="3:23" ht="13.2" x14ac:dyDescent="0.25">
      <c r="C597" s="1"/>
      <c r="W597" s="41"/>
    </row>
    <row r="598" spans="3:23" ht="13.2" x14ac:dyDescent="0.25">
      <c r="C598" s="1"/>
      <c r="W598" s="41"/>
    </row>
    <row r="599" spans="3:23" ht="13.2" x14ac:dyDescent="0.25">
      <c r="C599" s="1"/>
      <c r="W599" s="41"/>
    </row>
    <row r="600" spans="3:23" ht="13.2" x14ac:dyDescent="0.25">
      <c r="C600" s="1"/>
      <c r="W600" s="41"/>
    </row>
    <row r="601" spans="3:23" ht="13.2" x14ac:dyDescent="0.25">
      <c r="C601" s="1"/>
      <c r="W601" s="41"/>
    </row>
    <row r="602" spans="3:23" ht="13.2" x14ac:dyDescent="0.25">
      <c r="C602" s="1"/>
      <c r="W602" s="41"/>
    </row>
    <row r="603" spans="3:23" ht="13.2" x14ac:dyDescent="0.25">
      <c r="C603" s="1"/>
      <c r="W603" s="41"/>
    </row>
    <row r="604" spans="3:23" ht="13.2" x14ac:dyDescent="0.25">
      <c r="C604" s="1"/>
      <c r="W604" s="41"/>
    </row>
    <row r="605" spans="3:23" ht="13.2" x14ac:dyDescent="0.25">
      <c r="C605" s="1"/>
      <c r="W605" s="41"/>
    </row>
    <row r="606" spans="3:23" ht="13.2" x14ac:dyDescent="0.25">
      <c r="C606" s="1"/>
      <c r="W606" s="41"/>
    </row>
    <row r="607" spans="3:23" ht="13.2" x14ac:dyDescent="0.25">
      <c r="C607" s="1"/>
      <c r="W607" s="41"/>
    </row>
    <row r="608" spans="3:23" ht="13.2" x14ac:dyDescent="0.25">
      <c r="C608" s="1"/>
      <c r="W608" s="41"/>
    </row>
    <row r="609" spans="3:23" ht="13.2" x14ac:dyDescent="0.25">
      <c r="C609" s="1"/>
      <c r="W609" s="41"/>
    </row>
    <row r="610" spans="3:23" ht="13.2" x14ac:dyDescent="0.25">
      <c r="C610" s="1"/>
      <c r="W610" s="41"/>
    </row>
    <row r="611" spans="3:23" ht="13.2" x14ac:dyDescent="0.25">
      <c r="C611" s="1"/>
      <c r="W611" s="41"/>
    </row>
    <row r="612" spans="3:23" ht="13.2" x14ac:dyDescent="0.25">
      <c r="C612" s="1"/>
      <c r="W612" s="41"/>
    </row>
    <row r="613" spans="3:23" ht="13.2" x14ac:dyDescent="0.25">
      <c r="C613" s="1"/>
      <c r="W613" s="41"/>
    </row>
    <row r="614" spans="3:23" ht="13.2" x14ac:dyDescent="0.25">
      <c r="C614" s="1"/>
      <c r="W614" s="41"/>
    </row>
    <row r="615" spans="3:23" ht="13.2" x14ac:dyDescent="0.25">
      <c r="C615" s="1"/>
      <c r="W615" s="41"/>
    </row>
    <row r="616" spans="3:23" ht="13.2" x14ac:dyDescent="0.25">
      <c r="C616" s="1"/>
      <c r="W616" s="41"/>
    </row>
    <row r="617" spans="3:23" ht="13.2" x14ac:dyDescent="0.25">
      <c r="C617" s="1"/>
      <c r="W617" s="41"/>
    </row>
    <row r="618" spans="3:23" ht="13.2" x14ac:dyDescent="0.25">
      <c r="C618" s="1"/>
      <c r="W618" s="41"/>
    </row>
    <row r="619" spans="3:23" ht="13.2" x14ac:dyDescent="0.25">
      <c r="C619" s="1"/>
      <c r="W619" s="41"/>
    </row>
    <row r="620" spans="3:23" ht="13.2" x14ac:dyDescent="0.25">
      <c r="C620" s="1"/>
      <c r="W620" s="41"/>
    </row>
    <row r="621" spans="3:23" ht="13.2" x14ac:dyDescent="0.25">
      <c r="C621" s="1"/>
      <c r="W621" s="41"/>
    </row>
    <row r="622" spans="3:23" ht="13.2" x14ac:dyDescent="0.25">
      <c r="C622" s="1"/>
      <c r="W622" s="41"/>
    </row>
    <row r="623" spans="3:23" ht="13.2" x14ac:dyDescent="0.25">
      <c r="C623" s="1"/>
      <c r="W623" s="41"/>
    </row>
    <row r="624" spans="3:23" ht="13.2" x14ac:dyDescent="0.25">
      <c r="C624" s="1"/>
      <c r="W624" s="41"/>
    </row>
    <row r="625" spans="3:23" ht="13.2" x14ac:dyDescent="0.25">
      <c r="C625" s="1"/>
      <c r="W625" s="41"/>
    </row>
    <row r="626" spans="3:23" ht="13.2" x14ac:dyDescent="0.25">
      <c r="C626" s="1"/>
      <c r="W626" s="41"/>
    </row>
    <row r="627" spans="3:23" ht="13.2" x14ac:dyDescent="0.25">
      <c r="C627" s="1"/>
      <c r="W627" s="41"/>
    </row>
    <row r="628" spans="3:23" ht="13.2" x14ac:dyDescent="0.25">
      <c r="C628" s="1"/>
      <c r="W628" s="41"/>
    </row>
    <row r="629" spans="3:23" ht="13.2" x14ac:dyDescent="0.25">
      <c r="C629" s="1"/>
      <c r="W629" s="41"/>
    </row>
    <row r="630" spans="3:23" ht="13.2" x14ac:dyDescent="0.25">
      <c r="C630" s="1"/>
      <c r="W630" s="41"/>
    </row>
    <row r="631" spans="3:23" ht="13.2" x14ac:dyDescent="0.25">
      <c r="C631" s="1"/>
      <c r="W631" s="41"/>
    </row>
    <row r="632" spans="3:23" ht="13.2" x14ac:dyDescent="0.25">
      <c r="C632" s="1"/>
      <c r="W632" s="41"/>
    </row>
    <row r="633" spans="3:23" ht="13.2" x14ac:dyDescent="0.25">
      <c r="C633" s="1"/>
      <c r="W633" s="41"/>
    </row>
    <row r="634" spans="3:23" ht="13.2" x14ac:dyDescent="0.25">
      <c r="C634" s="1"/>
      <c r="W634" s="41"/>
    </row>
    <row r="635" spans="3:23" ht="13.2" x14ac:dyDescent="0.25">
      <c r="C635" s="1"/>
      <c r="W635" s="41"/>
    </row>
    <row r="636" spans="3:23" ht="13.2" x14ac:dyDescent="0.25">
      <c r="C636" s="1"/>
      <c r="W636" s="41"/>
    </row>
    <row r="637" spans="3:23" ht="13.2" x14ac:dyDescent="0.25">
      <c r="C637" s="1"/>
      <c r="W637" s="41"/>
    </row>
    <row r="638" spans="3:23" ht="13.2" x14ac:dyDescent="0.25">
      <c r="C638" s="1"/>
      <c r="W638" s="41"/>
    </row>
    <row r="639" spans="3:23" ht="13.2" x14ac:dyDescent="0.25">
      <c r="C639" s="1"/>
      <c r="W639" s="41"/>
    </row>
    <row r="640" spans="3:23" ht="13.2" x14ac:dyDescent="0.25">
      <c r="C640" s="1"/>
      <c r="W640" s="41"/>
    </row>
    <row r="641" spans="3:23" ht="13.2" x14ac:dyDescent="0.25">
      <c r="C641" s="1"/>
      <c r="W641" s="41"/>
    </row>
    <row r="642" spans="3:23" ht="13.2" x14ac:dyDescent="0.25">
      <c r="C642" s="1"/>
      <c r="W642" s="41"/>
    </row>
    <row r="643" spans="3:23" ht="13.2" x14ac:dyDescent="0.25">
      <c r="C643" s="1"/>
      <c r="W643" s="41"/>
    </row>
    <row r="644" spans="3:23" ht="13.2" x14ac:dyDescent="0.25">
      <c r="C644" s="1"/>
      <c r="W644" s="41"/>
    </row>
    <row r="645" spans="3:23" ht="13.2" x14ac:dyDescent="0.25">
      <c r="C645" s="1"/>
      <c r="W645" s="41"/>
    </row>
    <row r="646" spans="3:23" ht="13.2" x14ac:dyDescent="0.25">
      <c r="C646" s="1"/>
      <c r="W646" s="41"/>
    </row>
    <row r="647" spans="3:23" ht="13.2" x14ac:dyDescent="0.25">
      <c r="C647" s="1"/>
      <c r="W647" s="41"/>
    </row>
    <row r="648" spans="3:23" ht="13.2" x14ac:dyDescent="0.25">
      <c r="C648" s="1"/>
      <c r="W648" s="41"/>
    </row>
    <row r="649" spans="3:23" ht="13.2" x14ac:dyDescent="0.25">
      <c r="C649" s="1"/>
      <c r="W649" s="41"/>
    </row>
    <row r="650" spans="3:23" ht="13.2" x14ac:dyDescent="0.25">
      <c r="C650" s="1"/>
      <c r="W650" s="41"/>
    </row>
    <row r="651" spans="3:23" ht="13.2" x14ac:dyDescent="0.25">
      <c r="C651" s="1"/>
      <c r="W651" s="41"/>
    </row>
    <row r="652" spans="3:23" ht="13.2" x14ac:dyDescent="0.25">
      <c r="C652" s="1"/>
      <c r="W652" s="41"/>
    </row>
    <row r="653" spans="3:23" ht="13.2" x14ac:dyDescent="0.25">
      <c r="C653" s="1"/>
      <c r="W653" s="41"/>
    </row>
    <row r="654" spans="3:23" ht="13.2" x14ac:dyDescent="0.25">
      <c r="C654" s="1"/>
      <c r="W654" s="41"/>
    </row>
    <row r="655" spans="3:23" ht="13.2" x14ac:dyDescent="0.25">
      <c r="C655" s="1"/>
      <c r="W655" s="41"/>
    </row>
    <row r="656" spans="3:23" ht="13.2" x14ac:dyDescent="0.25">
      <c r="C656" s="1"/>
      <c r="W656" s="41"/>
    </row>
    <row r="657" spans="3:23" ht="13.2" x14ac:dyDescent="0.25">
      <c r="C657" s="1"/>
      <c r="W657" s="41"/>
    </row>
    <row r="658" spans="3:23" ht="13.2" x14ac:dyDescent="0.25">
      <c r="C658" s="1"/>
      <c r="W658" s="41"/>
    </row>
    <row r="659" spans="3:23" ht="13.2" x14ac:dyDescent="0.25">
      <c r="C659" s="1"/>
      <c r="W659" s="41"/>
    </row>
    <row r="660" spans="3:23" ht="13.2" x14ac:dyDescent="0.25">
      <c r="C660" s="1"/>
      <c r="W660" s="41"/>
    </row>
    <row r="661" spans="3:23" ht="13.2" x14ac:dyDescent="0.25">
      <c r="C661" s="1"/>
      <c r="W661" s="41"/>
    </row>
    <row r="662" spans="3:23" ht="13.2" x14ac:dyDescent="0.25">
      <c r="C662" s="1"/>
      <c r="W662" s="41"/>
    </row>
    <row r="663" spans="3:23" ht="13.2" x14ac:dyDescent="0.25">
      <c r="C663" s="1"/>
      <c r="W663" s="41"/>
    </row>
    <row r="664" spans="3:23" ht="13.2" x14ac:dyDescent="0.25">
      <c r="C664" s="1"/>
      <c r="W664" s="41"/>
    </row>
    <row r="665" spans="3:23" ht="13.2" x14ac:dyDescent="0.25">
      <c r="C665" s="1"/>
      <c r="W665" s="41"/>
    </row>
    <row r="666" spans="3:23" ht="13.2" x14ac:dyDescent="0.25">
      <c r="C666" s="1"/>
      <c r="W666" s="41"/>
    </row>
    <row r="667" spans="3:23" ht="13.2" x14ac:dyDescent="0.25">
      <c r="C667" s="1"/>
      <c r="W667" s="41"/>
    </row>
    <row r="668" spans="3:23" ht="13.2" x14ac:dyDescent="0.25">
      <c r="C668" s="1"/>
      <c r="W668" s="41"/>
    </row>
    <row r="669" spans="3:23" ht="13.2" x14ac:dyDescent="0.25">
      <c r="C669" s="1"/>
      <c r="W669" s="41"/>
    </row>
    <row r="670" spans="3:23" ht="13.2" x14ac:dyDescent="0.25">
      <c r="C670" s="1"/>
      <c r="W670" s="41"/>
    </row>
    <row r="671" spans="3:23" ht="13.2" x14ac:dyDescent="0.25">
      <c r="C671" s="1"/>
      <c r="W671" s="41"/>
    </row>
    <row r="672" spans="3:23" ht="13.2" x14ac:dyDescent="0.25">
      <c r="C672" s="1"/>
      <c r="W672" s="41"/>
    </row>
    <row r="673" spans="3:23" ht="13.2" x14ac:dyDescent="0.25">
      <c r="C673" s="1"/>
      <c r="W673" s="41"/>
    </row>
    <row r="674" spans="3:23" ht="13.2" x14ac:dyDescent="0.25">
      <c r="C674" s="1"/>
      <c r="W674" s="41"/>
    </row>
    <row r="675" spans="3:23" ht="13.2" x14ac:dyDescent="0.25">
      <c r="C675" s="1"/>
      <c r="W675" s="41"/>
    </row>
    <row r="676" spans="3:23" ht="13.2" x14ac:dyDescent="0.25">
      <c r="C676" s="1"/>
      <c r="W676" s="41"/>
    </row>
    <row r="677" spans="3:23" ht="13.2" x14ac:dyDescent="0.25">
      <c r="C677" s="1"/>
      <c r="W677" s="41"/>
    </row>
    <row r="678" spans="3:23" ht="13.2" x14ac:dyDescent="0.25">
      <c r="C678" s="1"/>
      <c r="W678" s="41"/>
    </row>
    <row r="679" spans="3:23" ht="13.2" x14ac:dyDescent="0.25">
      <c r="C679" s="1"/>
      <c r="W679" s="41"/>
    </row>
    <row r="680" spans="3:23" ht="13.2" x14ac:dyDescent="0.25">
      <c r="C680" s="1"/>
      <c r="W680" s="41"/>
    </row>
    <row r="681" spans="3:23" ht="13.2" x14ac:dyDescent="0.25">
      <c r="C681" s="1"/>
      <c r="W681" s="41"/>
    </row>
    <row r="682" spans="3:23" ht="13.2" x14ac:dyDescent="0.25">
      <c r="C682" s="1"/>
      <c r="W682" s="41"/>
    </row>
    <row r="683" spans="3:23" ht="13.2" x14ac:dyDescent="0.25">
      <c r="C683" s="1"/>
      <c r="W683" s="41"/>
    </row>
    <row r="684" spans="3:23" ht="13.2" x14ac:dyDescent="0.25">
      <c r="C684" s="1"/>
      <c r="W684" s="41"/>
    </row>
    <row r="685" spans="3:23" ht="13.2" x14ac:dyDescent="0.25">
      <c r="C685" s="1"/>
      <c r="W685" s="41"/>
    </row>
    <row r="686" spans="3:23" ht="13.2" x14ac:dyDescent="0.25">
      <c r="C686" s="1"/>
      <c r="W686" s="41"/>
    </row>
    <row r="687" spans="3:23" ht="13.2" x14ac:dyDescent="0.25">
      <c r="C687" s="1"/>
      <c r="W687" s="41"/>
    </row>
    <row r="688" spans="3:23" ht="13.2" x14ac:dyDescent="0.25">
      <c r="C688" s="1"/>
      <c r="W688" s="41"/>
    </row>
    <row r="689" spans="3:23" ht="13.2" x14ac:dyDescent="0.25">
      <c r="C689" s="1"/>
      <c r="W689" s="41"/>
    </row>
    <row r="690" spans="3:23" ht="13.2" x14ac:dyDescent="0.25">
      <c r="C690" s="1"/>
      <c r="W690" s="41"/>
    </row>
    <row r="691" spans="3:23" ht="13.2" x14ac:dyDescent="0.25">
      <c r="C691" s="1"/>
      <c r="W691" s="41"/>
    </row>
    <row r="692" spans="3:23" ht="13.2" x14ac:dyDescent="0.25">
      <c r="C692" s="1"/>
      <c r="W692" s="41"/>
    </row>
    <row r="693" spans="3:23" ht="13.2" x14ac:dyDescent="0.25">
      <c r="C693" s="1"/>
      <c r="W693" s="41"/>
    </row>
    <row r="694" spans="3:23" ht="13.2" x14ac:dyDescent="0.25">
      <c r="C694" s="1"/>
      <c r="W694" s="41"/>
    </row>
    <row r="695" spans="3:23" ht="13.2" x14ac:dyDescent="0.25">
      <c r="C695" s="1"/>
      <c r="W695" s="41"/>
    </row>
    <row r="696" spans="3:23" ht="13.2" x14ac:dyDescent="0.25">
      <c r="C696" s="1"/>
      <c r="W696" s="41"/>
    </row>
    <row r="697" spans="3:23" ht="13.2" x14ac:dyDescent="0.25">
      <c r="C697" s="1"/>
      <c r="W697" s="41"/>
    </row>
    <row r="698" spans="3:23" ht="13.2" x14ac:dyDescent="0.25">
      <c r="C698" s="1"/>
      <c r="W698" s="41"/>
    </row>
    <row r="699" spans="3:23" ht="13.2" x14ac:dyDescent="0.25">
      <c r="C699" s="1"/>
      <c r="W699" s="41"/>
    </row>
    <row r="700" spans="3:23" ht="13.2" x14ac:dyDescent="0.25">
      <c r="C700" s="1"/>
      <c r="W700" s="41"/>
    </row>
    <row r="701" spans="3:23" ht="13.2" x14ac:dyDescent="0.25">
      <c r="C701" s="1"/>
      <c r="W701" s="41"/>
    </row>
    <row r="702" spans="3:23" ht="13.2" x14ac:dyDescent="0.25">
      <c r="C702" s="1"/>
      <c r="W702" s="41"/>
    </row>
    <row r="703" spans="3:23" ht="13.2" x14ac:dyDescent="0.25">
      <c r="C703" s="1"/>
      <c r="W703" s="41"/>
    </row>
    <row r="704" spans="3:23" ht="13.2" x14ac:dyDescent="0.25">
      <c r="C704" s="1"/>
      <c r="W704" s="41"/>
    </row>
    <row r="705" spans="3:23" ht="13.2" x14ac:dyDescent="0.25">
      <c r="C705" s="1"/>
      <c r="W705" s="41"/>
    </row>
    <row r="706" spans="3:23" ht="13.2" x14ac:dyDescent="0.25">
      <c r="C706" s="1"/>
      <c r="W706" s="41"/>
    </row>
    <row r="707" spans="3:23" ht="13.2" x14ac:dyDescent="0.25">
      <c r="C707" s="1"/>
      <c r="W707" s="41"/>
    </row>
    <row r="708" spans="3:23" ht="13.2" x14ac:dyDescent="0.25">
      <c r="C708" s="1"/>
      <c r="W708" s="41"/>
    </row>
    <row r="709" spans="3:23" ht="13.2" x14ac:dyDescent="0.25">
      <c r="C709" s="1"/>
      <c r="W709" s="41"/>
    </row>
    <row r="710" spans="3:23" ht="13.2" x14ac:dyDescent="0.25">
      <c r="C710" s="1"/>
      <c r="W710" s="41"/>
    </row>
    <row r="711" spans="3:23" ht="13.2" x14ac:dyDescent="0.25">
      <c r="C711" s="1"/>
      <c r="W711" s="41"/>
    </row>
    <row r="712" spans="3:23" ht="13.2" x14ac:dyDescent="0.25">
      <c r="C712" s="1"/>
      <c r="W712" s="41"/>
    </row>
    <row r="713" spans="3:23" ht="13.2" x14ac:dyDescent="0.25">
      <c r="C713" s="1"/>
      <c r="W713" s="41"/>
    </row>
    <row r="714" spans="3:23" ht="13.2" x14ac:dyDescent="0.25">
      <c r="C714" s="1"/>
      <c r="W714" s="41"/>
    </row>
    <row r="715" spans="3:23" ht="13.2" x14ac:dyDescent="0.25">
      <c r="C715" s="1"/>
      <c r="W715" s="41"/>
    </row>
    <row r="716" spans="3:23" ht="13.2" x14ac:dyDescent="0.25">
      <c r="C716" s="1"/>
      <c r="W716" s="41"/>
    </row>
    <row r="717" spans="3:23" ht="13.2" x14ac:dyDescent="0.25">
      <c r="C717" s="1"/>
      <c r="W717" s="41"/>
    </row>
    <row r="718" spans="3:23" ht="13.2" x14ac:dyDescent="0.25">
      <c r="C718" s="1"/>
      <c r="W718" s="41"/>
    </row>
    <row r="719" spans="3:23" ht="13.2" x14ac:dyDescent="0.25">
      <c r="C719" s="1"/>
      <c r="W719" s="41"/>
    </row>
    <row r="720" spans="3:23" ht="13.2" x14ac:dyDescent="0.25">
      <c r="C720" s="1"/>
      <c r="W720" s="41"/>
    </row>
    <row r="721" spans="3:23" ht="13.2" x14ac:dyDescent="0.25">
      <c r="C721" s="1"/>
      <c r="W721" s="41"/>
    </row>
    <row r="722" spans="3:23" ht="13.2" x14ac:dyDescent="0.25">
      <c r="C722" s="1"/>
      <c r="W722" s="41"/>
    </row>
    <row r="723" spans="3:23" ht="13.2" x14ac:dyDescent="0.25">
      <c r="C723" s="1"/>
      <c r="W723" s="41"/>
    </row>
    <row r="724" spans="3:23" ht="13.2" x14ac:dyDescent="0.25">
      <c r="C724" s="1"/>
      <c r="W724" s="41"/>
    </row>
    <row r="725" spans="3:23" ht="13.2" x14ac:dyDescent="0.25">
      <c r="C725" s="1"/>
      <c r="W725" s="41"/>
    </row>
    <row r="726" spans="3:23" ht="13.2" x14ac:dyDescent="0.25">
      <c r="C726" s="1"/>
      <c r="W726" s="41"/>
    </row>
    <row r="727" spans="3:23" ht="13.2" x14ac:dyDescent="0.25">
      <c r="C727" s="1"/>
      <c r="W727" s="41"/>
    </row>
    <row r="728" spans="3:23" ht="13.2" x14ac:dyDescent="0.25">
      <c r="C728" s="1"/>
      <c r="W728" s="41"/>
    </row>
    <row r="729" spans="3:23" ht="13.2" x14ac:dyDescent="0.25">
      <c r="C729" s="1"/>
      <c r="W729" s="41"/>
    </row>
    <row r="730" spans="3:23" ht="13.2" x14ac:dyDescent="0.25">
      <c r="C730" s="1"/>
      <c r="W730" s="41"/>
    </row>
    <row r="731" spans="3:23" ht="13.2" x14ac:dyDescent="0.25">
      <c r="C731" s="1"/>
      <c r="W731" s="41"/>
    </row>
    <row r="732" spans="3:23" ht="13.2" x14ac:dyDescent="0.25">
      <c r="C732" s="1"/>
      <c r="W732" s="41"/>
    </row>
    <row r="733" spans="3:23" ht="13.2" x14ac:dyDescent="0.25">
      <c r="C733" s="1"/>
      <c r="W733" s="41"/>
    </row>
    <row r="734" spans="3:23" ht="13.2" x14ac:dyDescent="0.25">
      <c r="C734" s="1"/>
      <c r="W734" s="41"/>
    </row>
    <row r="735" spans="3:23" ht="13.2" x14ac:dyDescent="0.25">
      <c r="C735" s="1"/>
      <c r="W735" s="41"/>
    </row>
    <row r="736" spans="3:23" ht="13.2" x14ac:dyDescent="0.25">
      <c r="C736" s="1"/>
      <c r="W736" s="41"/>
    </row>
    <row r="737" spans="3:23" ht="13.2" x14ac:dyDescent="0.25">
      <c r="C737" s="1"/>
      <c r="W737" s="41"/>
    </row>
    <row r="738" spans="3:23" ht="13.2" x14ac:dyDescent="0.25">
      <c r="C738" s="1"/>
      <c r="W738" s="41"/>
    </row>
    <row r="739" spans="3:23" ht="13.2" x14ac:dyDescent="0.25">
      <c r="C739" s="1"/>
      <c r="W739" s="41"/>
    </row>
    <row r="740" spans="3:23" ht="13.2" x14ac:dyDescent="0.25">
      <c r="C740" s="1"/>
      <c r="W740" s="41"/>
    </row>
    <row r="741" spans="3:23" ht="13.2" x14ac:dyDescent="0.25">
      <c r="C741" s="1"/>
      <c r="W741" s="41"/>
    </row>
    <row r="742" spans="3:23" ht="13.2" x14ac:dyDescent="0.25">
      <c r="C742" s="1"/>
      <c r="W742" s="41"/>
    </row>
    <row r="743" spans="3:23" ht="13.2" x14ac:dyDescent="0.25">
      <c r="C743" s="1"/>
      <c r="W743" s="41"/>
    </row>
    <row r="744" spans="3:23" ht="13.2" x14ac:dyDescent="0.25">
      <c r="C744" s="1"/>
      <c r="W744" s="41"/>
    </row>
    <row r="745" spans="3:23" ht="13.2" x14ac:dyDescent="0.25">
      <c r="C745" s="1"/>
      <c r="W745" s="41"/>
    </row>
    <row r="746" spans="3:23" ht="13.2" x14ac:dyDescent="0.25">
      <c r="C746" s="1"/>
      <c r="W746" s="41"/>
    </row>
    <row r="747" spans="3:23" ht="13.2" x14ac:dyDescent="0.25">
      <c r="C747" s="1"/>
      <c r="W747" s="41"/>
    </row>
    <row r="748" spans="3:23" ht="13.2" x14ac:dyDescent="0.25">
      <c r="C748" s="1"/>
      <c r="W748" s="41"/>
    </row>
    <row r="749" spans="3:23" ht="13.2" x14ac:dyDescent="0.25">
      <c r="C749" s="1"/>
      <c r="W749" s="41"/>
    </row>
    <row r="750" spans="3:23" ht="13.2" x14ac:dyDescent="0.25">
      <c r="C750" s="1"/>
      <c r="W750" s="41"/>
    </row>
    <row r="751" spans="3:23" ht="13.2" x14ac:dyDescent="0.25">
      <c r="C751" s="1"/>
      <c r="W751" s="41"/>
    </row>
    <row r="752" spans="3:23" ht="13.2" x14ac:dyDescent="0.25">
      <c r="C752" s="1"/>
      <c r="W752" s="41"/>
    </row>
    <row r="753" spans="3:23" ht="13.2" x14ac:dyDescent="0.25">
      <c r="C753" s="1"/>
      <c r="W753" s="41"/>
    </row>
    <row r="754" spans="3:23" ht="13.2" x14ac:dyDescent="0.25">
      <c r="C754" s="1"/>
      <c r="W754" s="41"/>
    </row>
    <row r="755" spans="3:23" ht="13.2" x14ac:dyDescent="0.25">
      <c r="C755" s="1"/>
      <c r="W755" s="41"/>
    </row>
    <row r="756" spans="3:23" ht="13.2" x14ac:dyDescent="0.25">
      <c r="C756" s="1"/>
      <c r="W756" s="41"/>
    </row>
    <row r="757" spans="3:23" ht="13.2" x14ac:dyDescent="0.25">
      <c r="C757" s="1"/>
      <c r="W757" s="41"/>
    </row>
    <row r="758" spans="3:23" ht="13.2" x14ac:dyDescent="0.25">
      <c r="C758" s="1"/>
      <c r="W758" s="41"/>
    </row>
    <row r="759" spans="3:23" ht="13.2" x14ac:dyDescent="0.25">
      <c r="C759" s="1"/>
      <c r="W759" s="41"/>
    </row>
    <row r="760" spans="3:23" ht="13.2" x14ac:dyDescent="0.25">
      <c r="C760" s="1"/>
      <c r="W760" s="41"/>
    </row>
    <row r="761" spans="3:23" ht="13.2" x14ac:dyDescent="0.25">
      <c r="C761" s="1"/>
      <c r="W761" s="41"/>
    </row>
    <row r="762" spans="3:23" ht="13.2" x14ac:dyDescent="0.25">
      <c r="C762" s="1"/>
      <c r="W762" s="41"/>
    </row>
    <row r="763" spans="3:23" ht="13.2" x14ac:dyDescent="0.25">
      <c r="C763" s="1"/>
      <c r="W763" s="41"/>
    </row>
    <row r="764" spans="3:23" ht="13.2" x14ac:dyDescent="0.25">
      <c r="C764" s="1"/>
      <c r="W764" s="41"/>
    </row>
    <row r="765" spans="3:23" ht="13.2" x14ac:dyDescent="0.25">
      <c r="C765" s="1"/>
      <c r="W765" s="41"/>
    </row>
    <row r="766" spans="3:23" ht="13.2" x14ac:dyDescent="0.25">
      <c r="C766" s="1"/>
      <c r="W766" s="41"/>
    </row>
    <row r="767" spans="3:23" ht="13.2" x14ac:dyDescent="0.25">
      <c r="C767" s="1"/>
      <c r="W767" s="41"/>
    </row>
    <row r="768" spans="3:23" ht="13.2" x14ac:dyDescent="0.25">
      <c r="C768" s="1"/>
      <c r="W768" s="41"/>
    </row>
    <row r="769" spans="3:23" ht="13.2" x14ac:dyDescent="0.25">
      <c r="C769" s="1"/>
      <c r="W769" s="41"/>
    </row>
    <row r="770" spans="3:23" ht="13.2" x14ac:dyDescent="0.25">
      <c r="C770" s="1"/>
      <c r="W770" s="41"/>
    </row>
    <row r="771" spans="3:23" ht="13.2" x14ac:dyDescent="0.25">
      <c r="C771" s="1"/>
      <c r="W771" s="41"/>
    </row>
    <row r="772" spans="3:23" ht="13.2" x14ac:dyDescent="0.25">
      <c r="C772" s="1"/>
      <c r="W772" s="41"/>
    </row>
    <row r="773" spans="3:23" ht="13.2" x14ac:dyDescent="0.25">
      <c r="C773" s="1"/>
      <c r="W773" s="41"/>
    </row>
    <row r="774" spans="3:23" ht="13.2" x14ac:dyDescent="0.25">
      <c r="C774" s="1"/>
      <c r="W774" s="41"/>
    </row>
    <row r="775" spans="3:23" ht="13.2" x14ac:dyDescent="0.25">
      <c r="C775" s="1"/>
      <c r="W775" s="41"/>
    </row>
    <row r="776" spans="3:23" ht="13.2" x14ac:dyDescent="0.25">
      <c r="C776" s="1"/>
      <c r="W776" s="41"/>
    </row>
    <row r="777" spans="3:23" ht="13.2" x14ac:dyDescent="0.25">
      <c r="C777" s="1"/>
      <c r="W777" s="41"/>
    </row>
    <row r="778" spans="3:23" ht="13.2" x14ac:dyDescent="0.25">
      <c r="C778" s="1"/>
      <c r="W778" s="41"/>
    </row>
    <row r="779" spans="3:23" ht="13.2" x14ac:dyDescent="0.25">
      <c r="C779" s="1"/>
      <c r="W779" s="41"/>
    </row>
    <row r="780" spans="3:23" ht="13.2" x14ac:dyDescent="0.25">
      <c r="C780" s="1"/>
      <c r="W780" s="41"/>
    </row>
    <row r="781" spans="3:23" ht="13.2" x14ac:dyDescent="0.25">
      <c r="C781" s="1"/>
      <c r="W781" s="41"/>
    </row>
    <row r="782" spans="3:23" ht="13.2" x14ac:dyDescent="0.25">
      <c r="C782" s="1"/>
      <c r="W782" s="41"/>
    </row>
    <row r="783" spans="3:23" ht="13.2" x14ac:dyDescent="0.25">
      <c r="C783" s="1"/>
      <c r="W783" s="41"/>
    </row>
    <row r="784" spans="3:23" ht="13.2" x14ac:dyDescent="0.25">
      <c r="C784" s="1"/>
      <c r="W784" s="41"/>
    </row>
    <row r="785" spans="3:23" ht="13.2" x14ac:dyDescent="0.25">
      <c r="C785" s="1"/>
      <c r="W785" s="41"/>
    </row>
    <row r="786" spans="3:23" ht="13.2" x14ac:dyDescent="0.25">
      <c r="C786" s="1"/>
      <c r="W786" s="41"/>
    </row>
    <row r="787" spans="3:23" ht="13.2" x14ac:dyDescent="0.25">
      <c r="C787" s="1"/>
      <c r="W787" s="41"/>
    </row>
    <row r="788" spans="3:23" ht="13.2" x14ac:dyDescent="0.25">
      <c r="C788" s="1"/>
      <c r="W788" s="41"/>
    </row>
    <row r="789" spans="3:23" ht="13.2" x14ac:dyDescent="0.25">
      <c r="C789" s="1"/>
      <c r="W789" s="41"/>
    </row>
    <row r="790" spans="3:23" ht="13.2" x14ac:dyDescent="0.25">
      <c r="C790" s="1"/>
      <c r="W790" s="41"/>
    </row>
    <row r="791" spans="3:23" ht="13.2" x14ac:dyDescent="0.25">
      <c r="C791" s="1"/>
      <c r="W791" s="41"/>
    </row>
    <row r="792" spans="3:23" ht="13.2" x14ac:dyDescent="0.25">
      <c r="C792" s="1"/>
      <c r="W792" s="41"/>
    </row>
    <row r="793" spans="3:23" ht="13.2" x14ac:dyDescent="0.25">
      <c r="C793" s="1"/>
      <c r="W793" s="41"/>
    </row>
    <row r="794" spans="3:23" ht="13.2" x14ac:dyDescent="0.25">
      <c r="C794" s="1"/>
      <c r="W794" s="41"/>
    </row>
    <row r="795" spans="3:23" ht="13.2" x14ac:dyDescent="0.25">
      <c r="C795" s="1"/>
      <c r="W795" s="41"/>
    </row>
    <row r="796" spans="3:23" ht="13.2" x14ac:dyDescent="0.25">
      <c r="C796" s="1"/>
      <c r="W796" s="41"/>
    </row>
    <row r="797" spans="3:23" ht="13.2" x14ac:dyDescent="0.25">
      <c r="C797" s="1"/>
      <c r="W797" s="41"/>
    </row>
    <row r="798" spans="3:23" ht="13.2" x14ac:dyDescent="0.25">
      <c r="C798" s="1"/>
      <c r="W798" s="41"/>
    </row>
    <row r="799" spans="3:23" ht="13.2" x14ac:dyDescent="0.25">
      <c r="C799" s="1"/>
      <c r="W799" s="41"/>
    </row>
    <row r="800" spans="3:23" ht="13.2" x14ac:dyDescent="0.25">
      <c r="C800" s="1"/>
      <c r="W800" s="41"/>
    </row>
    <row r="801" spans="3:23" ht="13.2" x14ac:dyDescent="0.25">
      <c r="C801" s="1"/>
      <c r="W801" s="41"/>
    </row>
    <row r="802" spans="3:23" ht="13.2" x14ac:dyDescent="0.25">
      <c r="C802" s="1"/>
      <c r="W802" s="41"/>
    </row>
    <row r="803" spans="3:23" ht="13.2" x14ac:dyDescent="0.25">
      <c r="C803" s="1"/>
      <c r="W803" s="41"/>
    </row>
    <row r="804" spans="3:23" ht="13.2" x14ac:dyDescent="0.25">
      <c r="C804" s="1"/>
      <c r="W804" s="41"/>
    </row>
    <row r="805" spans="3:23" ht="13.2" x14ac:dyDescent="0.25">
      <c r="C805" s="1"/>
      <c r="W805" s="41"/>
    </row>
    <row r="806" spans="3:23" ht="13.2" x14ac:dyDescent="0.25">
      <c r="C806" s="1"/>
      <c r="W806" s="41"/>
    </row>
    <row r="807" spans="3:23" ht="13.2" x14ac:dyDescent="0.25">
      <c r="C807" s="1"/>
      <c r="W807" s="41"/>
    </row>
    <row r="808" spans="3:23" ht="13.2" x14ac:dyDescent="0.25">
      <c r="C808" s="1"/>
      <c r="W808" s="41"/>
    </row>
    <row r="809" spans="3:23" ht="13.2" x14ac:dyDescent="0.25">
      <c r="C809" s="1"/>
      <c r="W809" s="41"/>
    </row>
    <row r="810" spans="3:23" ht="13.2" x14ac:dyDescent="0.25">
      <c r="C810" s="1"/>
      <c r="W810" s="41"/>
    </row>
    <row r="811" spans="3:23" ht="13.2" x14ac:dyDescent="0.25">
      <c r="C811" s="1"/>
      <c r="W811" s="41"/>
    </row>
    <row r="812" spans="3:23" ht="13.2" x14ac:dyDescent="0.25">
      <c r="C812" s="1"/>
      <c r="W812" s="41"/>
    </row>
    <row r="813" spans="3:23" ht="13.2" x14ac:dyDescent="0.25">
      <c r="C813" s="1"/>
      <c r="W813" s="41"/>
    </row>
    <row r="814" spans="3:23" ht="13.2" x14ac:dyDescent="0.25">
      <c r="C814" s="1"/>
      <c r="W814" s="41"/>
    </row>
    <row r="815" spans="3:23" ht="13.2" x14ac:dyDescent="0.25">
      <c r="C815" s="1"/>
      <c r="W815" s="41"/>
    </row>
    <row r="816" spans="3:23" ht="13.2" x14ac:dyDescent="0.25">
      <c r="C816" s="1"/>
      <c r="W816" s="41"/>
    </row>
    <row r="817" spans="3:23" ht="13.2" x14ac:dyDescent="0.25">
      <c r="C817" s="1"/>
      <c r="W817" s="41"/>
    </row>
    <row r="818" spans="3:23" ht="13.2" x14ac:dyDescent="0.25">
      <c r="C818" s="1"/>
      <c r="W818" s="41"/>
    </row>
    <row r="819" spans="3:23" ht="13.2" x14ac:dyDescent="0.25">
      <c r="C819" s="1"/>
      <c r="W819" s="41"/>
    </row>
    <row r="820" spans="3:23" ht="13.2" x14ac:dyDescent="0.25">
      <c r="C820" s="1"/>
      <c r="W820" s="41"/>
    </row>
    <row r="821" spans="3:23" ht="13.2" x14ac:dyDescent="0.25">
      <c r="C821" s="1"/>
      <c r="W821" s="41"/>
    </row>
    <row r="822" spans="3:23" ht="13.2" x14ac:dyDescent="0.25">
      <c r="C822" s="1"/>
      <c r="W822" s="41"/>
    </row>
    <row r="823" spans="3:23" ht="13.2" x14ac:dyDescent="0.25">
      <c r="C823" s="1"/>
      <c r="W823" s="41"/>
    </row>
    <row r="824" spans="3:23" ht="13.2" x14ac:dyDescent="0.25">
      <c r="C824" s="1"/>
      <c r="W824" s="41"/>
    </row>
    <row r="825" spans="3:23" ht="13.2" x14ac:dyDescent="0.25">
      <c r="C825" s="1"/>
      <c r="W825" s="41"/>
    </row>
    <row r="826" spans="3:23" ht="13.2" x14ac:dyDescent="0.25">
      <c r="C826" s="1"/>
      <c r="W826" s="41"/>
    </row>
    <row r="827" spans="3:23" ht="13.2" x14ac:dyDescent="0.25">
      <c r="C827" s="1"/>
      <c r="W827" s="41"/>
    </row>
    <row r="828" spans="3:23" ht="13.2" x14ac:dyDescent="0.25">
      <c r="C828" s="1"/>
      <c r="W828" s="41"/>
    </row>
    <row r="829" spans="3:23" ht="13.2" x14ac:dyDescent="0.25">
      <c r="C829" s="1"/>
      <c r="W829" s="41"/>
    </row>
    <row r="830" spans="3:23" ht="13.2" x14ac:dyDescent="0.25">
      <c r="C830" s="1"/>
      <c r="W830" s="41"/>
    </row>
    <row r="831" spans="3:23" ht="13.2" x14ac:dyDescent="0.25">
      <c r="C831" s="1"/>
      <c r="W831" s="41"/>
    </row>
    <row r="832" spans="3:23" ht="13.2" x14ac:dyDescent="0.25">
      <c r="C832" s="1"/>
      <c r="W832" s="41"/>
    </row>
    <row r="833" spans="3:23" ht="13.2" x14ac:dyDescent="0.25">
      <c r="C833" s="1"/>
      <c r="W833" s="41"/>
    </row>
    <row r="834" spans="3:23" ht="13.2" x14ac:dyDescent="0.25">
      <c r="C834" s="1"/>
      <c r="W834" s="41"/>
    </row>
    <row r="835" spans="3:23" ht="13.2" x14ac:dyDescent="0.25">
      <c r="C835" s="1"/>
      <c r="W835" s="41"/>
    </row>
    <row r="836" spans="3:23" ht="13.2" x14ac:dyDescent="0.25">
      <c r="C836" s="1"/>
      <c r="W836" s="41"/>
    </row>
    <row r="837" spans="3:23" ht="13.2" x14ac:dyDescent="0.25">
      <c r="C837" s="1"/>
      <c r="W837" s="41"/>
    </row>
    <row r="838" spans="3:23" ht="13.2" x14ac:dyDescent="0.25">
      <c r="C838" s="1"/>
      <c r="W838" s="41"/>
    </row>
    <row r="839" spans="3:23" ht="13.2" x14ac:dyDescent="0.25">
      <c r="C839" s="1"/>
      <c r="W839" s="41"/>
    </row>
    <row r="840" spans="3:23" ht="13.2" x14ac:dyDescent="0.25">
      <c r="C840" s="1"/>
      <c r="W840" s="41"/>
    </row>
    <row r="841" spans="3:23" ht="13.2" x14ac:dyDescent="0.25">
      <c r="C841" s="1"/>
      <c r="W841" s="41"/>
    </row>
    <row r="842" spans="3:23" ht="13.2" x14ac:dyDescent="0.25">
      <c r="C842" s="1"/>
      <c r="W842" s="41"/>
    </row>
    <row r="843" spans="3:23" ht="13.2" x14ac:dyDescent="0.25">
      <c r="C843" s="1"/>
      <c r="W843" s="41"/>
    </row>
    <row r="844" spans="3:23" ht="13.2" x14ac:dyDescent="0.25">
      <c r="C844" s="1"/>
      <c r="W844" s="41"/>
    </row>
    <row r="845" spans="3:23" ht="13.2" x14ac:dyDescent="0.25">
      <c r="C845" s="1"/>
      <c r="W845" s="41"/>
    </row>
    <row r="846" spans="3:23" ht="13.2" x14ac:dyDescent="0.25">
      <c r="C846" s="1"/>
      <c r="W846" s="41"/>
    </row>
    <row r="847" spans="3:23" ht="13.2" x14ac:dyDescent="0.25">
      <c r="C847" s="1"/>
      <c r="W847" s="41"/>
    </row>
    <row r="848" spans="3:23" ht="13.2" x14ac:dyDescent="0.25">
      <c r="C848" s="1"/>
      <c r="W848" s="41"/>
    </row>
    <row r="849" spans="3:23" ht="13.2" x14ac:dyDescent="0.25">
      <c r="C849" s="1"/>
      <c r="W849" s="41"/>
    </row>
    <row r="850" spans="3:23" ht="13.2" x14ac:dyDescent="0.25">
      <c r="C850" s="1"/>
      <c r="W850" s="41"/>
    </row>
    <row r="851" spans="3:23" ht="13.2" x14ac:dyDescent="0.25">
      <c r="C851" s="1"/>
      <c r="W851" s="41"/>
    </row>
    <row r="852" spans="3:23" ht="13.2" x14ac:dyDescent="0.25">
      <c r="C852" s="1"/>
      <c r="W852" s="41"/>
    </row>
    <row r="853" spans="3:23" ht="13.2" x14ac:dyDescent="0.25">
      <c r="C853" s="1"/>
      <c r="W853" s="41"/>
    </row>
    <row r="854" spans="3:23" ht="13.2" x14ac:dyDescent="0.25">
      <c r="C854" s="1"/>
      <c r="W854" s="41"/>
    </row>
    <row r="855" spans="3:23" ht="13.2" x14ac:dyDescent="0.25">
      <c r="C855" s="1"/>
      <c r="W855" s="41"/>
    </row>
    <row r="856" spans="3:23" ht="13.2" x14ac:dyDescent="0.25">
      <c r="C856" s="1"/>
      <c r="W856" s="41"/>
    </row>
    <row r="857" spans="3:23" ht="13.2" x14ac:dyDescent="0.25">
      <c r="C857" s="1"/>
      <c r="W857" s="41"/>
    </row>
    <row r="858" spans="3:23" ht="13.2" x14ac:dyDescent="0.25">
      <c r="C858" s="1"/>
      <c r="W858" s="41"/>
    </row>
    <row r="859" spans="3:23" ht="13.2" x14ac:dyDescent="0.25">
      <c r="C859" s="1"/>
      <c r="W859" s="41"/>
    </row>
    <row r="860" spans="3:23" ht="13.2" x14ac:dyDescent="0.25">
      <c r="C860" s="1"/>
      <c r="W860" s="41"/>
    </row>
    <row r="861" spans="3:23" ht="13.2" x14ac:dyDescent="0.25">
      <c r="C861" s="1"/>
      <c r="W861" s="41"/>
    </row>
    <row r="862" spans="3:23" ht="13.2" x14ac:dyDescent="0.25">
      <c r="C862" s="1"/>
      <c r="W862" s="41"/>
    </row>
    <row r="863" spans="3:23" ht="13.2" x14ac:dyDescent="0.25">
      <c r="C863" s="1"/>
      <c r="W863" s="41"/>
    </row>
    <row r="864" spans="3:23" ht="13.2" x14ac:dyDescent="0.25">
      <c r="C864" s="1"/>
      <c r="W864" s="41"/>
    </row>
    <row r="865" spans="3:23" ht="13.2" x14ac:dyDescent="0.25">
      <c r="C865" s="1"/>
      <c r="W865" s="41"/>
    </row>
    <row r="866" spans="3:23" ht="13.2" x14ac:dyDescent="0.25">
      <c r="C866" s="1"/>
      <c r="W866" s="41"/>
    </row>
    <row r="867" spans="3:23" ht="13.2" x14ac:dyDescent="0.25">
      <c r="C867" s="1"/>
      <c r="W867" s="41"/>
    </row>
    <row r="868" spans="3:23" ht="13.2" x14ac:dyDescent="0.25">
      <c r="C868" s="1"/>
      <c r="W868" s="41"/>
    </row>
    <row r="869" spans="3:23" ht="13.2" x14ac:dyDescent="0.25">
      <c r="C869" s="1"/>
      <c r="W869" s="41"/>
    </row>
    <row r="870" spans="3:23" ht="13.2" x14ac:dyDescent="0.25">
      <c r="C870" s="1"/>
      <c r="W870" s="41"/>
    </row>
    <row r="871" spans="3:23" ht="13.2" x14ac:dyDescent="0.25">
      <c r="C871" s="1"/>
      <c r="W871" s="41"/>
    </row>
    <row r="872" spans="3:23" ht="13.2" x14ac:dyDescent="0.25">
      <c r="C872" s="1"/>
      <c r="W872" s="41"/>
    </row>
    <row r="873" spans="3:23" ht="13.2" x14ac:dyDescent="0.25">
      <c r="C873" s="1"/>
      <c r="W873" s="41"/>
    </row>
    <row r="874" spans="3:23" ht="13.2" x14ac:dyDescent="0.25">
      <c r="C874" s="1"/>
      <c r="W874" s="41"/>
    </row>
    <row r="875" spans="3:23" ht="13.2" x14ac:dyDescent="0.25">
      <c r="C875" s="1"/>
      <c r="W875" s="41"/>
    </row>
    <row r="876" spans="3:23" ht="13.2" x14ac:dyDescent="0.25">
      <c r="C876" s="1"/>
      <c r="W876" s="41"/>
    </row>
    <row r="877" spans="3:23" ht="13.2" x14ac:dyDescent="0.25">
      <c r="C877" s="1"/>
      <c r="W877" s="41"/>
    </row>
    <row r="878" spans="3:23" ht="13.2" x14ac:dyDescent="0.25">
      <c r="C878" s="1"/>
      <c r="W878" s="41"/>
    </row>
    <row r="879" spans="3:23" ht="13.2" x14ac:dyDescent="0.25">
      <c r="C879" s="1"/>
      <c r="W879" s="41"/>
    </row>
    <row r="880" spans="3:23" ht="13.2" x14ac:dyDescent="0.25">
      <c r="C880" s="1"/>
      <c r="W880" s="41"/>
    </row>
    <row r="881" spans="3:23" ht="13.2" x14ac:dyDescent="0.25">
      <c r="C881" s="1"/>
      <c r="W881" s="41"/>
    </row>
    <row r="882" spans="3:23" ht="13.2" x14ac:dyDescent="0.25">
      <c r="C882" s="1"/>
      <c r="W882" s="41"/>
    </row>
    <row r="883" spans="3:23" ht="13.2" x14ac:dyDescent="0.25">
      <c r="C883" s="1"/>
      <c r="W883" s="41"/>
    </row>
    <row r="884" spans="3:23" ht="13.2" x14ac:dyDescent="0.25">
      <c r="C884" s="1"/>
      <c r="W884" s="41"/>
    </row>
    <row r="885" spans="3:23" ht="13.2" x14ac:dyDescent="0.25">
      <c r="C885" s="1"/>
      <c r="W885" s="41"/>
    </row>
    <row r="886" spans="3:23" ht="13.2" x14ac:dyDescent="0.25">
      <c r="C886" s="1"/>
      <c r="W886" s="41"/>
    </row>
    <row r="887" spans="3:23" ht="13.2" x14ac:dyDescent="0.25">
      <c r="C887" s="1"/>
      <c r="W887" s="41"/>
    </row>
    <row r="888" spans="3:23" ht="13.2" x14ac:dyDescent="0.25">
      <c r="C888" s="1"/>
      <c r="W888" s="41"/>
    </row>
    <row r="889" spans="3:23" ht="13.2" x14ac:dyDescent="0.25">
      <c r="C889" s="1"/>
      <c r="W889" s="41"/>
    </row>
    <row r="890" spans="3:23" ht="13.2" x14ac:dyDescent="0.25">
      <c r="C890" s="1"/>
      <c r="W890" s="41"/>
    </row>
    <row r="891" spans="3:23" ht="13.2" x14ac:dyDescent="0.25">
      <c r="C891" s="1"/>
      <c r="W891" s="41"/>
    </row>
    <row r="892" spans="3:23" ht="13.2" x14ac:dyDescent="0.25">
      <c r="C892" s="1"/>
      <c r="W892" s="41"/>
    </row>
    <row r="893" spans="3:23" ht="13.2" x14ac:dyDescent="0.25">
      <c r="C893" s="1"/>
      <c r="W893" s="41"/>
    </row>
    <row r="894" spans="3:23" ht="13.2" x14ac:dyDescent="0.25">
      <c r="C894" s="1"/>
      <c r="W894" s="41"/>
    </row>
    <row r="895" spans="3:23" ht="13.2" x14ac:dyDescent="0.25">
      <c r="C895" s="1"/>
      <c r="W895" s="41"/>
    </row>
    <row r="896" spans="3:23" ht="13.2" x14ac:dyDescent="0.25">
      <c r="C896" s="1"/>
      <c r="W896" s="41"/>
    </row>
    <row r="897" spans="3:23" ht="13.2" x14ac:dyDescent="0.25">
      <c r="C897" s="1"/>
      <c r="W897" s="41"/>
    </row>
    <row r="898" spans="3:23" ht="13.2" x14ac:dyDescent="0.25">
      <c r="C898" s="1"/>
      <c r="W898" s="41"/>
    </row>
    <row r="899" spans="3:23" ht="13.2" x14ac:dyDescent="0.25">
      <c r="C899" s="1"/>
      <c r="W899" s="41"/>
    </row>
    <row r="900" spans="3:23" ht="13.2" x14ac:dyDescent="0.25">
      <c r="C900" s="1"/>
      <c r="W900" s="41"/>
    </row>
    <row r="901" spans="3:23" ht="13.2" x14ac:dyDescent="0.25">
      <c r="C901" s="1"/>
      <c r="W901" s="41"/>
    </row>
    <row r="902" spans="3:23" ht="13.2" x14ac:dyDescent="0.25">
      <c r="C902" s="1"/>
      <c r="W902" s="41"/>
    </row>
    <row r="903" spans="3:23" ht="13.2" x14ac:dyDescent="0.25">
      <c r="C903" s="1"/>
      <c r="W903" s="41"/>
    </row>
    <row r="904" spans="3:23" ht="13.2" x14ac:dyDescent="0.25">
      <c r="C904" s="1"/>
      <c r="W904" s="41"/>
    </row>
    <row r="905" spans="3:23" ht="13.2" x14ac:dyDescent="0.25">
      <c r="C905" s="1"/>
      <c r="W905" s="41"/>
    </row>
    <row r="906" spans="3:23" ht="13.2" x14ac:dyDescent="0.25">
      <c r="C906" s="1"/>
      <c r="W906" s="41"/>
    </row>
    <row r="907" spans="3:23" ht="13.2" x14ac:dyDescent="0.25">
      <c r="C907" s="1"/>
      <c r="W907" s="41"/>
    </row>
    <row r="908" spans="3:23" ht="13.2" x14ac:dyDescent="0.25">
      <c r="C908" s="1"/>
      <c r="W908" s="41"/>
    </row>
    <row r="909" spans="3:23" ht="13.2" x14ac:dyDescent="0.25">
      <c r="C909" s="1"/>
      <c r="W909" s="41"/>
    </row>
    <row r="910" spans="3:23" ht="13.2" x14ac:dyDescent="0.25">
      <c r="C910" s="1"/>
      <c r="W910" s="41"/>
    </row>
    <row r="911" spans="3:23" ht="13.2" x14ac:dyDescent="0.25">
      <c r="C911" s="1"/>
      <c r="W911" s="41"/>
    </row>
    <row r="912" spans="3:23" ht="13.2" x14ac:dyDescent="0.25">
      <c r="C912" s="1"/>
      <c r="W912" s="41"/>
    </row>
    <row r="913" spans="3:23" ht="13.2" x14ac:dyDescent="0.25">
      <c r="C913" s="1"/>
      <c r="W913" s="41"/>
    </row>
    <row r="914" spans="3:23" ht="13.2" x14ac:dyDescent="0.25">
      <c r="C914" s="1"/>
      <c r="W914" s="41"/>
    </row>
    <row r="915" spans="3:23" ht="13.2" x14ac:dyDescent="0.25">
      <c r="C915" s="1"/>
      <c r="W915" s="41"/>
    </row>
    <row r="916" spans="3:23" ht="13.2" x14ac:dyDescent="0.25">
      <c r="C916" s="1"/>
      <c r="W916" s="41"/>
    </row>
    <row r="917" spans="3:23" ht="13.2" x14ac:dyDescent="0.25">
      <c r="C917" s="1"/>
      <c r="W917" s="41"/>
    </row>
    <row r="918" spans="3:23" ht="13.2" x14ac:dyDescent="0.25">
      <c r="C918" s="1"/>
      <c r="W918" s="41"/>
    </row>
    <row r="919" spans="3:23" ht="13.2" x14ac:dyDescent="0.25">
      <c r="C919" s="1"/>
      <c r="W919" s="41"/>
    </row>
    <row r="920" spans="3:23" ht="13.2" x14ac:dyDescent="0.25">
      <c r="C920" s="1"/>
      <c r="W920" s="41"/>
    </row>
    <row r="921" spans="3:23" ht="13.2" x14ac:dyDescent="0.25">
      <c r="C921" s="1"/>
      <c r="W921" s="41"/>
    </row>
    <row r="922" spans="3:23" ht="13.2" x14ac:dyDescent="0.25">
      <c r="C922" s="1"/>
      <c r="W922" s="41"/>
    </row>
    <row r="923" spans="3:23" ht="13.2" x14ac:dyDescent="0.25">
      <c r="C923" s="1"/>
      <c r="W923" s="41"/>
    </row>
    <row r="924" spans="3:23" ht="13.2" x14ac:dyDescent="0.25">
      <c r="C924" s="1"/>
      <c r="W924" s="41"/>
    </row>
    <row r="925" spans="3:23" ht="13.2" x14ac:dyDescent="0.25">
      <c r="C925" s="1"/>
      <c r="W925" s="41"/>
    </row>
    <row r="926" spans="3:23" ht="13.2" x14ac:dyDescent="0.25">
      <c r="C926" s="1"/>
      <c r="W926" s="41"/>
    </row>
    <row r="927" spans="3:23" ht="13.2" x14ac:dyDescent="0.25">
      <c r="C927" s="1"/>
      <c r="W927" s="41"/>
    </row>
    <row r="928" spans="3:23" ht="13.2" x14ac:dyDescent="0.25">
      <c r="C928" s="1"/>
      <c r="W928" s="41"/>
    </row>
    <row r="929" spans="3:23" ht="13.2" x14ac:dyDescent="0.25">
      <c r="C929" s="1"/>
      <c r="W929" s="41"/>
    </row>
    <row r="930" spans="3:23" ht="13.2" x14ac:dyDescent="0.25">
      <c r="C930" s="1"/>
      <c r="W930" s="41"/>
    </row>
    <row r="931" spans="3:23" ht="13.2" x14ac:dyDescent="0.25">
      <c r="C931" s="1"/>
      <c r="W931" s="41"/>
    </row>
    <row r="932" spans="3:23" ht="13.2" x14ac:dyDescent="0.25">
      <c r="C932" s="1"/>
      <c r="W932" s="41"/>
    </row>
    <row r="933" spans="3:23" ht="13.2" x14ac:dyDescent="0.25">
      <c r="C933" s="1"/>
      <c r="W933" s="41"/>
    </row>
    <row r="934" spans="3:23" ht="13.2" x14ac:dyDescent="0.25">
      <c r="C934" s="1"/>
      <c r="W934" s="41"/>
    </row>
    <row r="935" spans="3:23" ht="13.2" x14ac:dyDescent="0.25">
      <c r="C935" s="1"/>
      <c r="W935" s="41"/>
    </row>
    <row r="936" spans="3:23" ht="13.2" x14ac:dyDescent="0.25">
      <c r="C936" s="1"/>
      <c r="W936" s="41"/>
    </row>
    <row r="937" spans="3:23" ht="13.2" x14ac:dyDescent="0.25">
      <c r="C937" s="1"/>
      <c r="W937" s="41"/>
    </row>
    <row r="938" spans="3:23" ht="13.2" x14ac:dyDescent="0.25">
      <c r="C938" s="1"/>
      <c r="W938" s="41"/>
    </row>
    <row r="939" spans="3:23" ht="13.2" x14ac:dyDescent="0.25">
      <c r="C939" s="1"/>
      <c r="W939" s="41"/>
    </row>
    <row r="940" spans="3:23" ht="13.2" x14ac:dyDescent="0.25">
      <c r="C940" s="1"/>
      <c r="W940" s="41"/>
    </row>
    <row r="941" spans="3:23" ht="13.2" x14ac:dyDescent="0.25">
      <c r="C941" s="1"/>
      <c r="W941" s="41"/>
    </row>
    <row r="942" spans="3:23" ht="13.2" x14ac:dyDescent="0.25">
      <c r="C942" s="1"/>
      <c r="W942" s="41"/>
    </row>
    <row r="943" spans="3:23" ht="13.2" x14ac:dyDescent="0.25">
      <c r="C943" s="1"/>
      <c r="W943" s="41"/>
    </row>
    <row r="944" spans="3:23" ht="13.2" x14ac:dyDescent="0.25">
      <c r="C944" s="1"/>
      <c r="W944" s="41"/>
    </row>
    <row r="945" spans="3:23" ht="13.2" x14ac:dyDescent="0.25">
      <c r="C945" s="1"/>
      <c r="W945" s="41"/>
    </row>
    <row r="946" spans="3:23" ht="13.2" x14ac:dyDescent="0.25">
      <c r="C946" s="1"/>
      <c r="W946" s="41"/>
    </row>
    <row r="947" spans="3:23" ht="13.2" x14ac:dyDescent="0.25">
      <c r="C947" s="1"/>
      <c r="W947" s="41"/>
    </row>
    <row r="948" spans="3:23" ht="13.2" x14ac:dyDescent="0.25">
      <c r="C948" s="1"/>
      <c r="W948" s="41"/>
    </row>
    <row r="949" spans="3:23" ht="13.2" x14ac:dyDescent="0.25">
      <c r="C949" s="1"/>
      <c r="W949" s="41"/>
    </row>
    <row r="950" spans="3:23" ht="13.2" x14ac:dyDescent="0.25">
      <c r="C950" s="1"/>
      <c r="W950" s="41"/>
    </row>
    <row r="951" spans="3:23" ht="13.2" x14ac:dyDescent="0.25">
      <c r="C951" s="1"/>
      <c r="W951" s="41"/>
    </row>
    <row r="952" spans="3:23" ht="13.2" x14ac:dyDescent="0.25">
      <c r="C952" s="1"/>
      <c r="W952" s="41"/>
    </row>
    <row r="953" spans="3:23" ht="13.2" x14ac:dyDescent="0.25">
      <c r="C953" s="1"/>
      <c r="W953" s="41"/>
    </row>
    <row r="954" spans="3:23" ht="13.2" x14ac:dyDescent="0.25">
      <c r="C954" s="1"/>
      <c r="W954" s="41"/>
    </row>
    <row r="955" spans="3:23" ht="13.2" x14ac:dyDescent="0.25">
      <c r="C955" s="1"/>
      <c r="W955" s="41"/>
    </row>
    <row r="956" spans="3:23" ht="13.2" x14ac:dyDescent="0.25">
      <c r="C956" s="1"/>
      <c r="W956" s="41"/>
    </row>
    <row r="957" spans="3:23" ht="13.2" x14ac:dyDescent="0.25">
      <c r="C957" s="1"/>
      <c r="W957" s="41"/>
    </row>
    <row r="958" spans="3:23" ht="13.2" x14ac:dyDescent="0.25">
      <c r="C958" s="1"/>
      <c r="W958" s="41"/>
    </row>
    <row r="959" spans="3:23" ht="13.2" x14ac:dyDescent="0.25">
      <c r="C959" s="1"/>
      <c r="W959" s="41"/>
    </row>
    <row r="960" spans="3:23" ht="13.2" x14ac:dyDescent="0.25">
      <c r="C960" s="1"/>
      <c r="W960" s="41"/>
    </row>
    <row r="961" spans="3:23" ht="13.2" x14ac:dyDescent="0.25">
      <c r="C961" s="1"/>
      <c r="W961" s="41"/>
    </row>
    <row r="962" spans="3:23" ht="13.2" x14ac:dyDescent="0.25">
      <c r="C962" s="1"/>
      <c r="W962" s="41"/>
    </row>
    <row r="963" spans="3:23" ht="13.2" x14ac:dyDescent="0.25">
      <c r="C963" s="1"/>
      <c r="W963" s="41"/>
    </row>
    <row r="964" spans="3:23" ht="13.2" x14ac:dyDescent="0.25">
      <c r="C964" s="1"/>
      <c r="W964" s="41"/>
    </row>
    <row r="965" spans="3:23" ht="13.2" x14ac:dyDescent="0.25">
      <c r="C965" s="1"/>
      <c r="W965" s="41"/>
    </row>
    <row r="966" spans="3:23" ht="13.2" x14ac:dyDescent="0.25">
      <c r="C966" s="1"/>
      <c r="W966" s="41"/>
    </row>
    <row r="967" spans="3:23" ht="13.2" x14ac:dyDescent="0.25">
      <c r="C967" s="1"/>
      <c r="W967" s="41"/>
    </row>
    <row r="968" spans="3:23" ht="13.2" x14ac:dyDescent="0.25">
      <c r="C968" s="1"/>
      <c r="W968" s="41"/>
    </row>
    <row r="969" spans="3:23" ht="13.2" x14ac:dyDescent="0.25">
      <c r="C969" s="1"/>
      <c r="W969" s="41"/>
    </row>
    <row r="970" spans="3:23" ht="13.2" x14ac:dyDescent="0.25">
      <c r="C970" s="1"/>
      <c r="W970" s="41"/>
    </row>
    <row r="971" spans="3:23" ht="13.2" x14ac:dyDescent="0.25">
      <c r="C971" s="1"/>
      <c r="W971" s="41"/>
    </row>
    <row r="972" spans="3:23" ht="13.2" x14ac:dyDescent="0.25">
      <c r="C972" s="1"/>
      <c r="W972" s="41"/>
    </row>
    <row r="973" spans="3:23" ht="13.2" x14ac:dyDescent="0.25">
      <c r="C973" s="1"/>
      <c r="W973" s="41"/>
    </row>
    <row r="974" spans="3:23" ht="13.2" x14ac:dyDescent="0.25">
      <c r="C974" s="1"/>
      <c r="W974" s="41"/>
    </row>
    <row r="975" spans="3:23" ht="13.2" x14ac:dyDescent="0.25">
      <c r="C975" s="1"/>
      <c r="W975" s="41"/>
    </row>
    <row r="976" spans="3:23" ht="13.2" x14ac:dyDescent="0.25">
      <c r="C976" s="1"/>
      <c r="W976" s="41"/>
    </row>
    <row r="977" spans="3:23" ht="13.2" x14ac:dyDescent="0.25">
      <c r="C977" s="1"/>
      <c r="W977" s="41"/>
    </row>
    <row r="978" spans="3:23" ht="13.2" x14ac:dyDescent="0.25">
      <c r="C978" s="1"/>
      <c r="W978" s="41"/>
    </row>
    <row r="979" spans="3:23" ht="13.2" x14ac:dyDescent="0.25">
      <c r="C979" s="1"/>
      <c r="W979" s="41"/>
    </row>
    <row r="980" spans="3:23" ht="13.2" x14ac:dyDescent="0.25">
      <c r="C980" s="1"/>
      <c r="W980" s="41"/>
    </row>
    <row r="981" spans="3:23" ht="13.2" x14ac:dyDescent="0.25">
      <c r="C981" s="1"/>
      <c r="W981" s="41"/>
    </row>
    <row r="982" spans="3:23" ht="13.2" x14ac:dyDescent="0.25">
      <c r="C982" s="1"/>
      <c r="W982" s="41"/>
    </row>
    <row r="983" spans="3:23" ht="13.2" x14ac:dyDescent="0.25">
      <c r="C983" s="1"/>
      <c r="W983" s="41"/>
    </row>
    <row r="984" spans="3:23" ht="13.2" x14ac:dyDescent="0.25">
      <c r="C984" s="1"/>
      <c r="W984" s="41"/>
    </row>
    <row r="985" spans="3:23" ht="13.2" x14ac:dyDescent="0.25">
      <c r="C985" s="1"/>
      <c r="W985" s="41"/>
    </row>
    <row r="986" spans="3:23" ht="13.2" x14ac:dyDescent="0.25">
      <c r="C986" s="1"/>
      <c r="W986" s="41"/>
    </row>
    <row r="987" spans="3:23" ht="13.2" x14ac:dyDescent="0.25">
      <c r="C987" s="1"/>
      <c r="W987" s="41"/>
    </row>
    <row r="988" spans="3:23" ht="13.2" x14ac:dyDescent="0.25">
      <c r="C988" s="1"/>
      <c r="W988" s="41"/>
    </row>
    <row r="989" spans="3:23" ht="13.2" x14ac:dyDescent="0.25">
      <c r="C989" s="1"/>
      <c r="W989" s="41"/>
    </row>
    <row r="990" spans="3:23" ht="13.2" x14ac:dyDescent="0.25">
      <c r="C990" s="1"/>
      <c r="W990" s="41"/>
    </row>
    <row r="991" spans="3:23" ht="13.2" x14ac:dyDescent="0.25">
      <c r="C991" s="1"/>
      <c r="W991" s="41"/>
    </row>
    <row r="992" spans="3:23" ht="13.2" x14ac:dyDescent="0.25">
      <c r="C992" s="1"/>
      <c r="W992" s="41"/>
    </row>
    <row r="993" spans="3:23" ht="13.2" x14ac:dyDescent="0.25">
      <c r="C993" s="1"/>
      <c r="W993" s="41"/>
    </row>
    <row r="994" spans="3:23" ht="13.2" x14ac:dyDescent="0.25">
      <c r="C994" s="1"/>
      <c r="W994" s="41"/>
    </row>
    <row r="995" spans="3:23" ht="13.2" x14ac:dyDescent="0.25">
      <c r="C995" s="1"/>
      <c r="W995" s="41"/>
    </row>
    <row r="996" spans="3:23" ht="13.2" x14ac:dyDescent="0.25">
      <c r="C996" s="1"/>
      <c r="W996" s="41"/>
    </row>
    <row r="997" spans="3:23" ht="13.2" x14ac:dyDescent="0.25">
      <c r="C997" s="1"/>
      <c r="W997" s="41"/>
    </row>
    <row r="998" spans="3:23" ht="13.2" x14ac:dyDescent="0.25">
      <c r="C998" s="1"/>
      <c r="W998" s="41"/>
    </row>
    <row r="999" spans="3:23" ht="13.2" x14ac:dyDescent="0.25">
      <c r="C999" s="1"/>
      <c r="W999" s="41"/>
    </row>
    <row r="1000" spans="3:23" ht="13.2" x14ac:dyDescent="0.25">
      <c r="C1000" s="1"/>
      <c r="W1000" s="41"/>
    </row>
    <row r="1001" spans="3:23" ht="13.2" x14ac:dyDescent="0.25">
      <c r="C1001" s="1"/>
      <c r="W1001" s="41"/>
    </row>
    <row r="1002" spans="3:23" ht="13.2" x14ac:dyDescent="0.25">
      <c r="C1002" s="1"/>
      <c r="W1002" s="41"/>
    </row>
    <row r="1003" spans="3:23" ht="13.2" x14ac:dyDescent="0.25">
      <c r="C1003" s="1"/>
      <c r="W1003" s="41"/>
    </row>
    <row r="1004" spans="3:23" ht="13.2" x14ac:dyDescent="0.25">
      <c r="C1004" s="1"/>
      <c r="W1004" s="41"/>
    </row>
    <row r="1005" spans="3:23" ht="13.2" x14ac:dyDescent="0.25">
      <c r="C1005" s="1"/>
      <c r="W1005" s="41"/>
    </row>
    <row r="1006" spans="3:23" ht="13.2" x14ac:dyDescent="0.25">
      <c r="C1006" s="1"/>
      <c r="W1006" s="41"/>
    </row>
    <row r="1007" spans="3:23" ht="13.2" x14ac:dyDescent="0.25">
      <c r="C1007" s="1"/>
      <c r="W1007" s="41"/>
    </row>
    <row r="1008" spans="3:23" ht="13.2" x14ac:dyDescent="0.25">
      <c r="C1008" s="1"/>
      <c r="W1008" s="41"/>
    </row>
    <row r="1009" spans="3:23" ht="13.2" x14ac:dyDescent="0.25">
      <c r="C1009" s="1"/>
      <c r="W1009" s="41"/>
    </row>
    <row r="1010" spans="3:23" ht="13.2" x14ac:dyDescent="0.25">
      <c r="C1010" s="1"/>
      <c r="W1010" s="41"/>
    </row>
    <row r="1011" spans="3:23" ht="13.2" x14ac:dyDescent="0.25">
      <c r="C1011" s="1"/>
      <c r="W1011" s="41"/>
    </row>
    <row r="1012" spans="3:23" ht="13.2" x14ac:dyDescent="0.25">
      <c r="C1012" s="1"/>
      <c r="W1012" s="41"/>
    </row>
    <row r="1013" spans="3:23" ht="13.2" x14ac:dyDescent="0.25">
      <c r="C1013" s="1"/>
      <c r="W1013" s="41"/>
    </row>
    <row r="1014" spans="3:23" ht="13.2" x14ac:dyDescent="0.25">
      <c r="C1014" s="1"/>
      <c r="W1014" s="41"/>
    </row>
    <row r="1015" spans="3:23" ht="13.2" x14ac:dyDescent="0.25">
      <c r="C1015" s="1"/>
      <c r="W1015" s="41"/>
    </row>
    <row r="1016" spans="3:23" ht="13.2" x14ac:dyDescent="0.25">
      <c r="C1016" s="1"/>
      <c r="W1016" s="41"/>
    </row>
    <row r="1017" spans="3:23" ht="13.2" x14ac:dyDescent="0.25">
      <c r="C1017" s="1"/>
      <c r="W1017" s="41"/>
    </row>
    <row r="1018" spans="3:23" ht="13.2" x14ac:dyDescent="0.25">
      <c r="C1018" s="1"/>
      <c r="W1018" s="41"/>
    </row>
    <row r="1019" spans="3:23" ht="13.2" x14ac:dyDescent="0.25">
      <c r="C1019" s="1"/>
      <c r="W1019" s="41"/>
    </row>
    <row r="1020" spans="3:23" ht="13.2" x14ac:dyDescent="0.25">
      <c r="C1020" s="1"/>
      <c r="W1020" s="41"/>
    </row>
    <row r="1021" spans="3:23" ht="13.2" x14ac:dyDescent="0.25">
      <c r="C1021" s="1"/>
      <c r="W1021" s="41"/>
    </row>
    <row r="1022" spans="3:23" ht="13.2" x14ac:dyDescent="0.25">
      <c r="C1022" s="1"/>
      <c r="W1022" s="41"/>
    </row>
    <row r="1023" spans="3:23" ht="13.2" x14ac:dyDescent="0.25">
      <c r="C1023" s="1"/>
      <c r="W1023" s="41"/>
    </row>
    <row r="1024" spans="3:23" ht="13.2" x14ac:dyDescent="0.25">
      <c r="C1024" s="1"/>
      <c r="W1024" s="41"/>
    </row>
    <row r="1025" spans="3:23" ht="13.2" x14ac:dyDescent="0.25">
      <c r="C1025" s="1"/>
      <c r="W1025" s="41"/>
    </row>
    <row r="1026" spans="3:23" ht="13.2" x14ac:dyDescent="0.25">
      <c r="C1026" s="1"/>
      <c r="W1026" s="41"/>
    </row>
    <row r="1027" spans="3:23" ht="13.2" x14ac:dyDescent="0.25">
      <c r="C1027" s="1"/>
      <c r="W1027" s="41"/>
    </row>
    <row r="1028" spans="3:23" ht="13.2" x14ac:dyDescent="0.25">
      <c r="C1028" s="1"/>
      <c r="W1028" s="41"/>
    </row>
    <row r="1029" spans="3:23" ht="13.2" x14ac:dyDescent="0.25">
      <c r="C1029" s="1"/>
      <c r="W1029" s="41"/>
    </row>
    <row r="1030" spans="3:23" ht="13.2" x14ac:dyDescent="0.25">
      <c r="C1030" s="1"/>
      <c r="W1030" s="41"/>
    </row>
    <row r="1031" spans="3:23" ht="13.2" x14ac:dyDescent="0.25">
      <c r="C1031" s="1"/>
      <c r="W1031" s="41"/>
    </row>
    <row r="1032" spans="3:23" ht="13.2" x14ac:dyDescent="0.25">
      <c r="C1032" s="1"/>
      <c r="W1032" s="41"/>
    </row>
    <row r="1033" spans="3:23" ht="13.2" x14ac:dyDescent="0.25">
      <c r="C1033" s="1"/>
      <c r="W1033" s="41"/>
    </row>
    <row r="1034" spans="3:23" ht="13.2" x14ac:dyDescent="0.25">
      <c r="C1034" s="1"/>
      <c r="W1034" s="41"/>
    </row>
    <row r="1035" spans="3:23" ht="13.2" x14ac:dyDescent="0.25">
      <c r="C1035" s="1"/>
      <c r="W1035" s="41"/>
    </row>
    <row r="1036" spans="3:23" ht="13.2" x14ac:dyDescent="0.25">
      <c r="C1036" s="1"/>
      <c r="W1036" s="41"/>
    </row>
    <row r="1037" spans="3:23" ht="13.2" x14ac:dyDescent="0.25">
      <c r="C1037" s="1"/>
      <c r="W1037" s="41"/>
    </row>
    <row r="1038" spans="3:23" ht="13.2" x14ac:dyDescent="0.25">
      <c r="C1038" s="1"/>
      <c r="W1038" s="41"/>
    </row>
    <row r="1039" spans="3:23" ht="13.2" x14ac:dyDescent="0.25">
      <c r="C1039" s="1"/>
      <c r="W1039" s="41"/>
    </row>
    <row r="1040" spans="3:23" ht="13.2" x14ac:dyDescent="0.25">
      <c r="C1040" s="1"/>
      <c r="W1040" s="41"/>
    </row>
    <row r="1041" spans="3:23" ht="13.2" x14ac:dyDescent="0.25">
      <c r="C1041" s="1"/>
      <c r="W1041" s="41"/>
    </row>
    <row r="1042" spans="3:23" ht="13.2" x14ac:dyDescent="0.25">
      <c r="C1042" s="1"/>
      <c r="W1042" s="41"/>
    </row>
    <row r="1043" spans="3:23" ht="13.2" x14ac:dyDescent="0.25">
      <c r="C1043" s="1"/>
      <c r="W1043" s="41"/>
    </row>
    <row r="1044" spans="3:23" ht="13.2" x14ac:dyDescent="0.25">
      <c r="C1044" s="1"/>
      <c r="W1044" s="41"/>
    </row>
    <row r="1045" spans="3:23" ht="13.2" x14ac:dyDescent="0.25">
      <c r="C1045" s="1"/>
      <c r="W1045" s="41"/>
    </row>
    <row r="1046" spans="3:23" ht="13.2" x14ac:dyDescent="0.25">
      <c r="C1046" s="1"/>
      <c r="W1046" s="41"/>
    </row>
    <row r="1047" spans="3:23" ht="13.2" x14ac:dyDescent="0.25">
      <c r="C1047" s="1"/>
      <c r="W1047" s="41"/>
    </row>
    <row r="1048" spans="3:23" ht="13.2" x14ac:dyDescent="0.25">
      <c r="C1048" s="1"/>
      <c r="W1048" s="41"/>
    </row>
    <row r="1049" spans="3:23" ht="13.2" x14ac:dyDescent="0.25">
      <c r="C1049" s="1"/>
      <c r="W1049" s="41"/>
    </row>
    <row r="1050" spans="3:23" ht="13.2" x14ac:dyDescent="0.25">
      <c r="C1050" s="1"/>
      <c r="W1050" s="41"/>
    </row>
    <row r="1051" spans="3:23" ht="13.2" x14ac:dyDescent="0.25">
      <c r="C1051" s="1"/>
      <c r="W1051" s="41"/>
    </row>
    <row r="1052" spans="3:23" ht="13.2" x14ac:dyDescent="0.25">
      <c r="C1052" s="1"/>
      <c r="W1052" s="41"/>
    </row>
    <row r="1053" spans="3:23" ht="13.2" x14ac:dyDescent="0.25">
      <c r="C1053" s="1"/>
      <c r="W1053" s="41"/>
    </row>
    <row r="1054" spans="3:23" ht="13.2" x14ac:dyDescent="0.25">
      <c r="C1054" s="1"/>
      <c r="W1054" s="41"/>
    </row>
    <row r="1055" spans="3:23" ht="13.2" x14ac:dyDescent="0.25">
      <c r="C1055" s="1"/>
      <c r="W1055" s="41"/>
    </row>
    <row r="1056" spans="3:23" ht="13.2" x14ac:dyDescent="0.25">
      <c r="C1056" s="1"/>
      <c r="W1056" s="41"/>
    </row>
    <row r="1057" spans="3:23" ht="13.2" x14ac:dyDescent="0.25">
      <c r="C1057" s="1"/>
      <c r="W1057" s="41"/>
    </row>
    <row r="1058" spans="3:23" ht="13.2" x14ac:dyDescent="0.25">
      <c r="C1058" s="1"/>
      <c r="W1058" s="41"/>
    </row>
    <row r="1059" spans="3:23" ht="13.2" x14ac:dyDescent="0.25">
      <c r="C1059" s="1"/>
      <c r="W1059" s="41"/>
    </row>
    <row r="1060" spans="3:23" ht="13.2" x14ac:dyDescent="0.25">
      <c r="C1060" s="1"/>
      <c r="W1060" s="41"/>
    </row>
    <row r="1061" spans="3:23" ht="13.2" x14ac:dyDescent="0.25">
      <c r="C1061" s="1"/>
      <c r="W1061" s="41"/>
    </row>
  </sheetData>
  <mergeCells count="13">
    <mergeCell ref="AK3:AV3"/>
    <mergeCell ref="A34:A42"/>
    <mergeCell ref="A43:A51"/>
    <mergeCell ref="A52:A54"/>
    <mergeCell ref="A14:A23"/>
    <mergeCell ref="A24:A33"/>
    <mergeCell ref="C3:I3"/>
    <mergeCell ref="K3:V3"/>
    <mergeCell ref="X3:AI3"/>
    <mergeCell ref="B15:B18"/>
    <mergeCell ref="B25:B28"/>
    <mergeCell ref="B35:B38"/>
    <mergeCell ref="B44:B4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SkillFlow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2025-04-30T12:06:28Z</dcterms:created>
  <dcterms:modified xsi:type="dcterms:W3CDTF">2025-05-05T10:55:50Z</dcterms:modified>
</cp:coreProperties>
</file>